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\\dgct4\LAIP\RRHH\Información pública 2025\Infirmación Pública febrero 2025\"/>
    </mc:Choice>
  </mc:AlternateContent>
  <xr:revisionPtr revIDLastSave="0" documentId="13_ncr:1_{8B7E46A2-9885-4346-B995-52C4887EC7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BRERO" sheetId="1" r:id="rId1"/>
  </sheets>
  <definedNames>
    <definedName name="_xlnm._FilterDatabase" localSheetId="0" hidden="1">FEBRERO!$A$20:$R$227</definedName>
    <definedName name="_xlnm.Print_Area" localSheetId="0">FEBRERO!$A$1:$T$252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3" i="1" l="1"/>
  <c r="A24" i="1" s="1"/>
  <c r="A25" i="1" s="1"/>
  <c r="A26" i="1" s="1"/>
  <c r="A27" i="1" s="1"/>
  <c r="A28" i="1" s="1"/>
  <c r="A29" i="1" s="1"/>
  <c r="A30" i="1" s="1"/>
  <c r="A31" i="1" s="1"/>
  <c r="A32" i="1"/>
  <c r="A33" i="1"/>
  <c r="A34" i="1"/>
  <c r="A35" i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/>
  <c r="A47" i="1"/>
  <c r="A48" i="1" s="1"/>
  <c r="A49" i="1" s="1"/>
  <c r="A50" i="1" s="1"/>
  <c r="A51" i="1" s="1"/>
  <c r="A52" i="1" s="1"/>
  <c r="A53" i="1" s="1"/>
  <c r="A54" i="1" s="1"/>
  <c r="A55" i="1" s="1"/>
  <c r="A56" i="1"/>
  <c r="A57" i="1"/>
  <c r="A58" i="1"/>
  <c r="A59" i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/>
  <c r="A71" i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2" i="1"/>
  <c r="O44" i="1"/>
  <c r="O146" i="1"/>
  <c r="O147" i="1"/>
  <c r="O143" i="1"/>
  <c r="O145" i="1"/>
  <c r="O144" i="1"/>
  <c r="O141" i="1"/>
  <c r="O142" i="1"/>
  <c r="O140" i="1"/>
  <c r="O138" i="1"/>
  <c r="O137" i="1"/>
  <c r="O139" i="1"/>
  <c r="O136" i="1"/>
  <c r="O135" i="1"/>
  <c r="O133" i="1"/>
  <c r="O134" i="1"/>
  <c r="O132" i="1"/>
  <c r="O131" i="1"/>
  <c r="O130" i="1"/>
  <c r="O127" i="1"/>
  <c r="O129" i="1"/>
  <c r="O128" i="1"/>
  <c r="O126" i="1"/>
  <c r="O125" i="1"/>
  <c r="O124" i="1"/>
  <c r="O123" i="1"/>
  <c r="O119" i="1"/>
  <c r="O122" i="1"/>
  <c r="O120" i="1"/>
  <c r="O121" i="1"/>
  <c r="O117" i="1"/>
  <c r="O118" i="1"/>
  <c r="O116" i="1"/>
  <c r="O115" i="1"/>
  <c r="O114" i="1"/>
  <c r="O113" i="1"/>
  <c r="O111" i="1"/>
  <c r="O112" i="1"/>
  <c r="O109" i="1"/>
  <c r="O110" i="1"/>
  <c r="O107" i="1"/>
  <c r="O106" i="1"/>
  <c r="O108" i="1"/>
  <c r="O105" i="1"/>
  <c r="H243" i="1"/>
  <c r="H249" i="1"/>
  <c r="H247" i="1"/>
  <c r="H232" i="1"/>
  <c r="H246" i="1"/>
  <c r="H245" i="1"/>
  <c r="H242" i="1"/>
  <c r="H244" i="1"/>
  <c r="H240" i="1"/>
  <c r="H239" i="1"/>
  <c r="P238" i="1"/>
  <c r="H238" i="1"/>
  <c r="H236" i="1"/>
  <c r="P237" i="1"/>
  <c r="H237" i="1"/>
  <c r="P235" i="1"/>
  <c r="H235" i="1"/>
  <c r="P234" i="1"/>
  <c r="H234" i="1"/>
  <c r="O91" i="1"/>
  <c r="O90" i="1"/>
  <c r="O89" i="1"/>
  <c r="P233" i="1"/>
  <c r="H233" i="1"/>
  <c r="O85" i="1"/>
  <c r="H241" i="1"/>
  <c r="O83" i="1"/>
  <c r="O84" i="1"/>
  <c r="O86" i="1"/>
  <c r="O82" i="1"/>
  <c r="O79" i="1"/>
  <c r="O78" i="1"/>
  <c r="O80" i="1"/>
  <c r="O71" i="1"/>
  <c r="O103" i="1"/>
  <c r="O59" i="1"/>
  <c r="O104" i="1"/>
  <c r="O61" i="1"/>
  <c r="O62" i="1"/>
  <c r="O74" i="1"/>
  <c r="O97" i="1"/>
  <c r="O69" i="1"/>
  <c r="O72" i="1"/>
  <c r="O67" i="1"/>
  <c r="O93" i="1"/>
  <c r="O102" i="1"/>
  <c r="O66" i="1"/>
  <c r="O73" i="1"/>
  <c r="O68" i="1"/>
  <c r="O92" i="1"/>
  <c r="O60" i="1"/>
  <c r="O64" i="1"/>
  <c r="O77" i="1"/>
  <c r="O65" i="1"/>
  <c r="O63" i="1"/>
  <c r="O96" i="1"/>
  <c r="O76" i="1"/>
  <c r="O94" i="1"/>
  <c r="O100" i="1"/>
  <c r="O101" i="1"/>
  <c r="O98" i="1"/>
  <c r="O95" i="1"/>
  <c r="O99" i="1"/>
  <c r="O81" i="1"/>
  <c r="H248" i="1"/>
  <c r="O70" i="1"/>
  <c r="O75" i="1"/>
  <c r="O56" i="1"/>
  <c r="H227" i="1"/>
  <c r="P230" i="1"/>
  <c r="H230" i="1"/>
  <c r="O157" i="1"/>
  <c r="O155" i="1"/>
  <c r="O152" i="1"/>
  <c r="O148" i="1"/>
  <c r="O41" i="1"/>
  <c r="O43" i="1"/>
  <c r="O33" i="1"/>
  <c r="O27" i="1"/>
  <c r="O35" i="1"/>
  <c r="O87" i="1"/>
  <c r="O34" i="1"/>
  <c r="O46" i="1"/>
  <c r="O49" i="1"/>
  <c r="O47" i="1"/>
  <c r="O32" i="1"/>
  <c r="O54" i="1"/>
  <c r="O36" i="1"/>
  <c r="O150" i="1"/>
  <c r="O50" i="1"/>
  <c r="O30" i="1"/>
  <c r="O37" i="1"/>
  <c r="O88" i="1"/>
  <c r="O51" i="1"/>
  <c r="P252" i="1"/>
  <c r="H252" i="1"/>
  <c r="O252" i="1" l="1"/>
  <c r="Q252" i="1" s="1"/>
  <c r="O42" i="1"/>
  <c r="O48" i="1"/>
  <c r="O53" i="1"/>
  <c r="O45" i="1"/>
  <c r="O28" i="1"/>
  <c r="O57" i="1"/>
  <c r="O153" i="1"/>
  <c r="P228" i="1"/>
  <c r="H228" i="1"/>
  <c r="O228" i="1" s="1"/>
  <c r="O156" i="1"/>
  <c r="O39" i="1"/>
  <c r="O52" i="1"/>
  <c r="O154" i="1"/>
  <c r="H229" i="1"/>
  <c r="O229" i="1" s="1"/>
  <c r="Q229" i="1" s="1"/>
  <c r="O38" i="1"/>
  <c r="O40" i="1"/>
  <c r="O29" i="1"/>
  <c r="O58" i="1"/>
  <c r="O55" i="1"/>
  <c r="O149" i="1"/>
  <c r="O31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30" i="1"/>
  <c r="Q230" i="1" s="1"/>
  <c r="O231" i="1"/>
  <c r="Q231" i="1" s="1"/>
  <c r="O232" i="1"/>
  <c r="Q232" i="1" s="1"/>
  <c r="O233" i="1"/>
  <c r="Q233" i="1" s="1"/>
  <c r="O234" i="1"/>
  <c r="Q234" i="1" s="1"/>
  <c r="O235" i="1"/>
  <c r="Q235" i="1" s="1"/>
  <c r="O236" i="1"/>
  <c r="Q236" i="1" s="1"/>
  <c r="O237" i="1"/>
  <c r="Q237" i="1" s="1"/>
  <c r="O238" i="1"/>
  <c r="Q238" i="1" s="1"/>
  <c r="O239" i="1"/>
  <c r="Q239" i="1" s="1"/>
  <c r="O240" i="1"/>
  <c r="Q240" i="1" s="1"/>
  <c r="O241" i="1"/>
  <c r="Q241" i="1" s="1"/>
  <c r="O242" i="1"/>
  <c r="Q242" i="1" s="1"/>
  <c r="O243" i="1"/>
  <c r="Q243" i="1" s="1"/>
  <c r="O244" i="1"/>
  <c r="Q244" i="1" s="1"/>
  <c r="O245" i="1"/>
  <c r="Q245" i="1" s="1"/>
  <c r="O246" i="1"/>
  <c r="Q246" i="1" s="1"/>
  <c r="O247" i="1"/>
  <c r="Q247" i="1" s="1"/>
  <c r="O248" i="1"/>
  <c r="Q248" i="1" s="1"/>
  <c r="O249" i="1"/>
  <c r="Q249" i="1" s="1"/>
  <c r="O250" i="1"/>
  <c r="Q250" i="1" s="1"/>
  <c r="O251" i="1"/>
  <c r="Q251" i="1" s="1"/>
  <c r="O158" i="1"/>
  <c r="Q145" i="1" l="1"/>
  <c r="Q144" i="1"/>
  <c r="Q143" i="1"/>
  <c r="Q29" i="1" l="1"/>
  <c r="Q146" i="1"/>
  <c r="Q147" i="1"/>
  <c r="Q141" i="1"/>
  <c r="Q182" i="1"/>
  <c r="Q142" i="1"/>
  <c r="Q140" i="1"/>
  <c r="Q138" i="1"/>
  <c r="Q137" i="1"/>
  <c r="Q139" i="1"/>
  <c r="Q136" i="1"/>
  <c r="Q135" i="1"/>
  <c r="Q133" i="1"/>
  <c r="Q134" i="1"/>
  <c r="Q132" i="1"/>
  <c r="Q131" i="1"/>
  <c r="Q130" i="1"/>
  <c r="Q127" i="1"/>
  <c r="Q129" i="1"/>
  <c r="Q128" i="1"/>
  <c r="Q126" i="1"/>
  <c r="Q177" i="1"/>
  <c r="Q175" i="1"/>
  <c r="Q125" i="1"/>
  <c r="Q176" i="1"/>
  <c r="Q124" i="1"/>
  <c r="Q123" i="1"/>
  <c r="Q170" i="1"/>
  <c r="Q171" i="1"/>
  <c r="Q119" i="1"/>
  <c r="Q122" i="1"/>
  <c r="Q120" i="1"/>
  <c r="Q121" i="1"/>
  <c r="Q117" i="1"/>
  <c r="Q118" i="1"/>
  <c r="Q116" i="1"/>
  <c r="Q115" i="1"/>
  <c r="Q114" i="1"/>
  <c r="Q113" i="1"/>
  <c r="Q169" i="1"/>
  <c r="Q167" i="1"/>
  <c r="Q168" i="1"/>
  <c r="Q111" i="1"/>
  <c r="Q112" i="1"/>
  <c r="Q110" i="1"/>
  <c r="Q107" i="1"/>
  <c r="Q106" i="1"/>
  <c r="Q108" i="1"/>
  <c r="Q105" i="1"/>
  <c r="Q227" i="1"/>
  <c r="Q225" i="1"/>
  <c r="Q224" i="1"/>
  <c r="Q226" i="1"/>
  <c r="Q210" i="1"/>
  <c r="Q215" i="1"/>
  <c r="Q213" i="1"/>
  <c r="Q222" i="1"/>
  <c r="Q218" i="1"/>
  <c r="Q217" i="1"/>
  <c r="Q209" i="1"/>
  <c r="Q219" i="1"/>
  <c r="Q216" i="1"/>
  <c r="Q212" i="1"/>
  <c r="Q220" i="1"/>
  <c r="Q207" i="1"/>
  <c r="Q208" i="1"/>
  <c r="Q206" i="1"/>
  <c r="Q198" i="1"/>
  <c r="Q184" i="1"/>
  <c r="Q162" i="1"/>
  <c r="Q160" i="1"/>
  <c r="Q159" i="1"/>
  <c r="Q91" i="1"/>
  <c r="Q90" i="1"/>
  <c r="Q89" i="1"/>
  <c r="Q221" i="1"/>
  <c r="Q211" i="1"/>
  <c r="Q85" i="1"/>
  <c r="Q83" i="1"/>
  <c r="Q178" i="1"/>
  <c r="Q84" i="1"/>
  <c r="Q86" i="1"/>
  <c r="Q174" i="1"/>
  <c r="Q172" i="1"/>
  <c r="Q82" i="1"/>
  <c r="Q79" i="1"/>
  <c r="Q78" i="1"/>
  <c r="Q80" i="1"/>
  <c r="Q71" i="1"/>
  <c r="Q103" i="1"/>
  <c r="Q59" i="1"/>
  <c r="Q165" i="1"/>
  <c r="Q104" i="1"/>
  <c r="Q61" i="1"/>
  <c r="Q214" i="1"/>
  <c r="Q62" i="1"/>
  <c r="Q74" i="1"/>
  <c r="Q97" i="1"/>
  <c r="Q69" i="1"/>
  <c r="Q72" i="1"/>
  <c r="Q67" i="1"/>
  <c r="Q93" i="1"/>
  <c r="Q102" i="1"/>
  <c r="Q180" i="1"/>
  <c r="Q181" i="1"/>
  <c r="Q179" i="1"/>
  <c r="Q173" i="1"/>
  <c r="Q164" i="1"/>
  <c r="Q66" i="1"/>
  <c r="Q73" i="1"/>
  <c r="Q68" i="1"/>
  <c r="Q92" i="1"/>
  <c r="Q166" i="1"/>
  <c r="Q60" i="1"/>
  <c r="Q64" i="1"/>
  <c r="Q77" i="1"/>
  <c r="Q65" i="1"/>
  <c r="Q63" i="1"/>
  <c r="Q96" i="1"/>
  <c r="Q76" i="1"/>
  <c r="Q94" i="1"/>
  <c r="Q100" i="1"/>
  <c r="Q101" i="1"/>
  <c r="Q98" i="1"/>
  <c r="Q95" i="1"/>
  <c r="Q99" i="1"/>
  <c r="Q81" i="1"/>
  <c r="Q70" i="1"/>
  <c r="Q75" i="1"/>
  <c r="Q223" i="1"/>
  <c r="Q56" i="1"/>
  <c r="Q228" i="1"/>
  <c r="Q205" i="1"/>
  <c r="Q203" i="1"/>
  <c r="Q196" i="1"/>
  <c r="Q194" i="1"/>
  <c r="Q186" i="1"/>
  <c r="Q191" i="1"/>
  <c r="Q195" i="1"/>
  <c r="Q157" i="1"/>
  <c r="Q155" i="1"/>
  <c r="Q152" i="1"/>
  <c r="Q148" i="1"/>
  <c r="Q41" i="1"/>
  <c r="Q43" i="1"/>
  <c r="Q193" i="1"/>
  <c r="Q163" i="1"/>
  <c r="Q33" i="1"/>
  <c r="Q27" i="1"/>
  <c r="Q35" i="1"/>
  <c r="Q87" i="1"/>
  <c r="Q34" i="1"/>
  <c r="Q46" i="1"/>
  <c r="Q49" i="1"/>
  <c r="Q202" i="1"/>
  <c r="Q47" i="1"/>
  <c r="Q204" i="1"/>
  <c r="Q32" i="1"/>
  <c r="Q192" i="1"/>
  <c r="Q54" i="1"/>
  <c r="Q151" i="1"/>
  <c r="Q36" i="1"/>
  <c r="Q150" i="1"/>
  <c r="Q50" i="1"/>
  <c r="Q30" i="1"/>
  <c r="Q26" i="1"/>
  <c r="Q37" i="1"/>
  <c r="Q88" i="1"/>
  <c r="Q51" i="1"/>
  <c r="Q42" i="1"/>
  <c r="Q48" i="1"/>
  <c r="Q53" i="1"/>
  <c r="Q45" i="1"/>
  <c r="Q28" i="1"/>
  <c r="Q153" i="1"/>
  <c r="Q183" i="1"/>
  <c r="Q189" i="1" l="1"/>
  <c r="Q156" i="1"/>
  <c r="Q44" i="1"/>
  <c r="Q190" i="1"/>
  <c r="Q199" i="1"/>
  <c r="Q185" i="1"/>
  <c r="Q39" i="1"/>
  <c r="Q52" i="1"/>
  <c r="Q154" i="1"/>
  <c r="Q161" i="1"/>
  <c r="Q38" i="1"/>
  <c r="Q40" i="1"/>
  <c r="Q201" i="1"/>
  <c r="Q55" i="1"/>
  <c r="Q149" i="1"/>
  <c r="Q187" i="1"/>
  <c r="Q188" i="1"/>
  <c r="Q31" i="1"/>
  <c r="Q158" i="1"/>
  <c r="O23" i="1"/>
  <c r="Q23" i="1" s="1"/>
  <c r="E25" i="1" l="1"/>
  <c r="E24" i="1"/>
  <c r="O22" i="1"/>
  <c r="Q22" i="1" s="1"/>
  <c r="O21" i="1"/>
  <c r="Q21" i="1" s="1"/>
</calcChain>
</file>

<file path=xl/sharedStrings.xml><?xml version="1.0" encoding="utf-8"?>
<sst xmlns="http://schemas.openxmlformats.org/spreadsheetml/2006/main" count="979" uniqueCount="353">
  <si>
    <t>ENTIDAD: DIRECCIÓN GENERAL DE CORREOS Y TELEGRAFOS</t>
  </si>
  <si>
    <t>DIRECCIÓN: 7 AVENIDA 12-11 ZONA 1 PALACIO DE CORREOS</t>
  </si>
  <si>
    <t>HORARIO DE ATENCIÓN: 09:00 A 17:00</t>
  </si>
  <si>
    <t>TELÉFONO: 2318-7700</t>
  </si>
  <si>
    <t>DIRECTOR: JAVIER ARTURO LOBO CASTILLO</t>
  </si>
  <si>
    <t>ENCARGADO DE ACTUALIZACIÓN: LOURDES ARACELY RODRIGUEZ AFRE, SERVICIOS PROFESIONALES</t>
  </si>
  <si>
    <t>Decreto 57-2008,  Ley de Acceso a la Información Pública</t>
  </si>
  <si>
    <t>Artículo 10. Información Pública de Oficio</t>
  </si>
  <si>
    <t>Numeral 4. Número y nombre de funcionarios, servidores públicos, empleados y asesores que laboran en el sujeto obligado y todas sus dependencias, incluyedo salarios que corresponden a cada cargo, honorarios, dietas, bonos, viáticos o cualquier otra remuneración económica que perciban por cualquier concepto.  Quedan exentos de esta obligacion los sujetos obligados cuando se ponga en riesgo el sistema nacional de seguridad, la investigación criminal e inteligencia del Estado.</t>
  </si>
  <si>
    <t xml:space="preserve">No. </t>
  </si>
  <si>
    <t>Renglón</t>
  </si>
  <si>
    <t>Nombres y Apellidos (Empleado/Servidor Público)</t>
  </si>
  <si>
    <t>CARGO</t>
  </si>
  <si>
    <t>DEPENDENCIA</t>
  </si>
  <si>
    <t>DIETAS</t>
  </si>
  <si>
    <t>SUELDO BASE</t>
  </si>
  <si>
    <t>HONORARIO</t>
  </si>
  <si>
    <t>COMPLMENTO POR ANTIGÜEDAD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</si>
  <si>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</si>
  <si>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</si>
  <si>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</si>
  <si>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</si>
  <si>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</si>
  <si>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</si>
  <si>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</si>
  <si>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</si>
  <si>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</si>
  <si>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022</t>
  </si>
  <si>
    <t xml:space="preserve">JAVIER ARTURO LOBO CASTILLO </t>
  </si>
  <si>
    <t>DIRECTOR EJECUTIVO IV</t>
  </si>
  <si>
    <t xml:space="preserve">DIRECTOR GENERAL </t>
  </si>
  <si>
    <t>SUBDIRECTOR EJECUTIVO IV</t>
  </si>
  <si>
    <t>021</t>
  </si>
  <si>
    <t>JEFE DEL DEPARTAMENTO FINANCIERO</t>
  </si>
  <si>
    <t>JONATAN LEONEL JOPIN NOJ</t>
  </si>
  <si>
    <t>ENCARGADO DE TESORERÍA</t>
  </si>
  <si>
    <t>MARLON HUMBERTO AGUIRRE</t>
  </si>
  <si>
    <t>CONTADOR GENERAL</t>
  </si>
  <si>
    <t>029</t>
  </si>
  <si>
    <t>FRANSISCA ROSALES MONROY</t>
  </si>
  <si>
    <t>SERVICIOS TECNICOS</t>
  </si>
  <si>
    <t>SUBDIRECCION  ADMINISTRATIVA FINANCIERA - DEPARTAMENTO ADMINISTRATIVO - SECCION DE MANTENIMIENTO Y SEGURIDAD INDUSTRIAL - SUBSECCION DE MANTENIMIENTO</t>
  </si>
  <si>
    <t>KAREN LILIANA CRUZ (UNICO APELLIDO)</t>
  </si>
  <si>
    <t xml:space="preserve">GERSON DAVID GARCIA LOPEZ </t>
  </si>
  <si>
    <t>PAULA PINEDA SAY</t>
  </si>
  <si>
    <t xml:space="preserve">GILBERTO XOL MAAS </t>
  </si>
  <si>
    <t>FIDELINA MARIEL SANTOS ARDIANO DE PEREZ</t>
  </si>
  <si>
    <t xml:space="preserve">FLORIDALMA MONTENEGRO CHANG DE ALVARADO </t>
  </si>
  <si>
    <t xml:space="preserve">NERY ERNESTO RODAS CAMEL </t>
  </si>
  <si>
    <t xml:space="preserve">SERVICIOS TECNICOS </t>
  </si>
  <si>
    <t>SUBDIRECCION  ADMINISTRATIVA FINANCIERA - DEPARTAMENTO ADMINISTRATIVO - SECCION DE ALMACEN</t>
  </si>
  <si>
    <t>EDGAR DANIEL BARRIOS MARROQUIN</t>
  </si>
  <si>
    <t xml:space="preserve">SERVICIOS PROFESIONALES </t>
  </si>
  <si>
    <t>SUBDIRECCION  ADMINISTRATIVA FINANCIERA - DEPARTAMENTO FINANCIERO - SECCION DE TESORERIA - SUBSECCION DE FONDO ROTATIVO</t>
  </si>
  <si>
    <t>WOTZHBELLI EDWIN ARTURO CHINCHILLA ENRIQUEZ</t>
  </si>
  <si>
    <t>SUBDIRECCION  ADMINISTRATIVA FINANCIERA - DEPARTAMENTO ADMINISTRATIVO - SECCION DE TRANSPORTES - SUBSECCION DE TRANSPORTES</t>
  </si>
  <si>
    <t>SILVIA FRANCISCA DEL CID RODRIGUEZ DE CASTRO</t>
  </si>
  <si>
    <t>SUBDIRECCION  ADMINISTRATIVA FINANCIERA - DEPARTAMENTO ADMINISTRATIVO - SECCION DE MANTENIMIENTO Y SEGURIDAD INDUSTRIAL</t>
  </si>
  <si>
    <t xml:space="preserve">MYNOR GIOVANNI SALVATIERRA FIGUEROA </t>
  </si>
  <si>
    <t>UNIDAD DE PLANIFICACION Y DESARROLLO INSTITUCIONAL - SECCION DE PLANIFICACION Y PROGRAMACION</t>
  </si>
  <si>
    <t xml:space="preserve">MARITZA JUDITH MOLINA PELLECER </t>
  </si>
  <si>
    <t>SUBDIRECCION  ADMINISTRATIVA FINANCIERA - DEPARTAMENTO DE RECURSOS HUMANOS</t>
  </si>
  <si>
    <t xml:space="preserve">BEATRIZ ELENA BOBADILLA GODOY </t>
  </si>
  <si>
    <t xml:space="preserve"> UNIDAD DE ASESORIA JURIDICA</t>
  </si>
  <si>
    <t xml:space="preserve">AURA YOLANDA RAMOS DE ARRIVILLAGA </t>
  </si>
  <si>
    <t>SUBDIRECCION TECNICA OPERATIVA - DEPARTAMENTO DE FILATELIA, ARTE Y CULTURA</t>
  </si>
  <si>
    <t>WALTER DE JESUS JORDAN TORRES</t>
  </si>
  <si>
    <t xml:space="preserve"> SUBDIRECCION  ADMINISTRATIVA FINANCIERA - DEPARTAMENTO ADMINISTRATIVO - SECCION DE COMPRAS - SUBSECCION DE COMPRAS</t>
  </si>
  <si>
    <t>JOSE MANUEL MARROQUIN GARCIA</t>
  </si>
  <si>
    <t>EDY ESTUARDO TZOC SOCOP</t>
  </si>
  <si>
    <t>UNIDAD DE AUDITORIA INTERNA - SECCION DE AUDITORIA INTERNA</t>
  </si>
  <si>
    <t>JUAN VALENTIN NAVARRO OROZCO</t>
  </si>
  <si>
    <t>EDDIE ROBERTO GUZMAN SOTO</t>
  </si>
  <si>
    <t xml:space="preserve">WILIAN JOSUE PEREZ SAZO </t>
  </si>
  <si>
    <t>UNIDAD DE RELACIONES PUBLICAS Y COMUNICACION SOCIAL</t>
  </si>
  <si>
    <t>WILLIAMS EDUARDO SANCHEZ CHAVEZ</t>
  </si>
  <si>
    <t>SUBDIRECCION TECNICA OPERATIVA - DEPARTAMENTO DE FILATELIA, ARTE Y CULTURA - SECCION DE DISEÑO GRAFICO</t>
  </si>
  <si>
    <t>JULIO CESAR YUPE ROJAS</t>
  </si>
  <si>
    <t>EDUARDO JACOB SAENZ SOLIS</t>
  </si>
  <si>
    <t>SUBDIRECCION TECNICA OPERATIVA - DEPARTAMENTO DE FILATELIA, ARTE Y CULTURA - SECCION DE MUSEO DE CORREOS, TELEGRAFOS Y FILATELIA</t>
  </si>
  <si>
    <t>CARLOS RENE GIRON MAICA</t>
  </si>
  <si>
    <t>UNIDAD DE TECNOLOGIAS DE LA INFORMACION - SECCION DE CONTROL Y SOPORTE</t>
  </si>
  <si>
    <t xml:space="preserve">IRMA JEANNETH GONZALEZ JARQUIN </t>
  </si>
  <si>
    <t>SUBDIRECCION  ADMINISTRATIVA FINANCIERA - DEPARTAMENTO ADMINISTRATIVO</t>
  </si>
  <si>
    <t>ALLAN RAUL VILLATORO HERNANDEZ</t>
  </si>
  <si>
    <t>UNIDAD DE TECNOLOGIAS DE LA INFORMACION</t>
  </si>
  <si>
    <t>CARLOS ESTUARDO MELCHOR RODAS</t>
  </si>
  <si>
    <t xml:space="preserve">ERICK ROBERTO AQUINO LOPEZ </t>
  </si>
  <si>
    <t>SUBDIRECCION TECNICA OPERATIVA - DEPARTAMENTO INTERNACIONAL</t>
  </si>
  <si>
    <t>MAIBY EMPERATRIZ GONZALEZ MOLINA DE HERNANDEZ</t>
  </si>
  <si>
    <t>SERVICIOS PROFESIONALES</t>
  </si>
  <si>
    <t>SUBDIRECCION  ADMINISTRATIVA FINANCIERA - DEPARTAMENTO FINANCIERO - SECCION DE PRESUPUESTO</t>
  </si>
  <si>
    <t>FEDERICO WLADIMIR KORTSCHEFF LANZ</t>
  </si>
  <si>
    <t>SUBDIRECCION TECNICA OPERATIVA - DEPARTAMENTO DE OPERACIONES POSTALES - SECCION DE OPERACIONES POSTALES</t>
  </si>
  <si>
    <t>BINDAR MANOLO FERNANDO BARDALES GIRON</t>
  </si>
  <si>
    <t>UNIDAD DE AUDITORIA INTERNA</t>
  </si>
  <si>
    <t>MARIA ZIOMARA DEL ROSARIO DE LEON FRANCO DE RAMIREZ</t>
  </si>
  <si>
    <t xml:space="preserve">HERMINDA JACINTO PAIZ DE CRUZ </t>
  </si>
  <si>
    <t xml:space="preserve">CARLOS ARTURO CANTEO PATZAN </t>
  </si>
  <si>
    <t>MARTHA LIDIA DE LEON PEREZ DE HERRERA</t>
  </si>
  <si>
    <t xml:space="preserve">EDWARD ROBERTO PEREZ JURACAN </t>
  </si>
  <si>
    <t>SUBDIRECCION TECNICA OPERATIVA - DEPARTAMENTO DE OPERACIONES POSTALES - SECCION DE OPERACIONES POSTALES - SUBSECCION DE DISTRIBUCION POSTAL</t>
  </si>
  <si>
    <t xml:space="preserve">BRYAN GABRIEL ORELLANA ROSALES </t>
  </si>
  <si>
    <t xml:space="preserve">HECTOR HERNANDEZ GARCIA </t>
  </si>
  <si>
    <t>COSME BOCEL XICAY</t>
  </si>
  <si>
    <t>DAVID ENRIQUE AREVALO OSORIO</t>
  </si>
  <si>
    <t>SUBDIRECCION TECNICA OPERATIVA - DEPARTAMENTO DE OPERACIONES POSTALES - SECCION DE OPERACIONES POSTALES - SUBSECCION DE ENVIOS POSTALES INTERNACIONALES</t>
  </si>
  <si>
    <t xml:space="preserve">JOSE EDUARDO LOPEZ CHAVEZ </t>
  </si>
  <si>
    <t xml:space="preserve">ALAN MAURICIO CHACON MONZON </t>
  </si>
  <si>
    <t>SUBSECCION DE DISTRIBUCION POSTAL DEL DEPARTAMENTO DE OPERACIONES POSTALES</t>
  </si>
  <si>
    <t>FRANCISCO DAVID BERNAL OSORIO</t>
  </si>
  <si>
    <t>GONZALO ORTIZ PEREZ</t>
  </si>
  <si>
    <t>JEREMY DIONICIO HERNANDEZ (UNICO APELLIDO)</t>
  </si>
  <si>
    <t>SUBDIRECCION TECNICA OPERATIVA - DEPARTAMENTO DE OPERACIONES POSTALES - SECCION DE OPERACIONES POSTALES - SUBSECCION DE CLASIFICACION POSTAL</t>
  </si>
  <si>
    <t xml:space="preserve">BYRON ALEXANDER DE LEON AREVALO </t>
  </si>
  <si>
    <t>JORGE ARMANDO PEREZ MARROQUIN</t>
  </si>
  <si>
    <t xml:space="preserve">RAFAEL CHICHE GONZALEZ </t>
  </si>
  <si>
    <t>LUIS RODOLFO TOC SANTIZ</t>
  </si>
  <si>
    <t>JOSE ISRAEL HERNANDEZ FLORES</t>
  </si>
  <si>
    <t>JOSE ANTONIO DE LEON (UNICO APELLIDO)</t>
  </si>
  <si>
    <t>MELANY JOSABETH PORTILLO BOLAÑOS</t>
  </si>
  <si>
    <t>NIDIA BETSABE VILLALTA ROSALES</t>
  </si>
  <si>
    <t>HENRY OSWALDO GARCIA LOPEZ</t>
  </si>
  <si>
    <t xml:space="preserve">JAIME ARTURO DE LEON RIVERA </t>
  </si>
  <si>
    <t xml:space="preserve">JUAN CARLOS ROJAS GARCIA </t>
  </si>
  <si>
    <t>MARIO TIN GONZALEZ</t>
  </si>
  <si>
    <t>DELIA YAMILET GOMEZ MENDEZ</t>
  </si>
  <si>
    <t>MANFRED ALEXANDER PEREZ AQUINO</t>
  </si>
  <si>
    <t xml:space="preserve">FRANCISCO RENATO AYALA PRIETO </t>
  </si>
  <si>
    <t xml:space="preserve">SEBASTIAN EZEQUIEL DUARTE BATZIN </t>
  </si>
  <si>
    <t>SUBDIRECCION  ADMINISTRATIVA FINANCIERA - DEPARTAMENTO DE RECURSOS HUMANOS - SECCION DE ADMINISTRACION DE PERSONAL</t>
  </si>
  <si>
    <t>CARLOS LOPEZ REYES</t>
  </si>
  <si>
    <t>SUBDIRECCION  ADMINISTRATIVA FINANCIERA - DEPARTAMENTO ADMINISTRATIVO - SECCION DE SEGURIDAD - SUBSECCION DE SEGURIDAD</t>
  </si>
  <si>
    <t>CONZUELO LEMUS RECINOS DE MEJIA</t>
  </si>
  <si>
    <t>SONIA MARIA ESMERALDA GOMEZ</t>
  </si>
  <si>
    <t>ANGEL ANTONIO GARCIA OLIVARES</t>
  </si>
  <si>
    <t>IRIS MAGALI SEIJAS SETINO</t>
  </si>
  <si>
    <t xml:space="preserve">IRMA LILIANA GONZALEZ JUAREZ DE GONZALEZ </t>
  </si>
  <si>
    <t xml:space="preserve">MIGUEL ANGEL CHIROY BACH </t>
  </si>
  <si>
    <t>VICTOR QUEL YUCUTE</t>
  </si>
  <si>
    <t>LIDIA JEANNETTE HERNANDEZ OVALLE</t>
  </si>
  <si>
    <t xml:space="preserve">JAQUELINE ESTHER SILVA CONTRERAS </t>
  </si>
  <si>
    <t>SUBDIRECCION TECNICA OPERATIVA - DEPARTAMENTO DE OPERACIONES POSTALES</t>
  </si>
  <si>
    <t xml:space="preserve">JULIO ROLANDO RUIZ DE LEON </t>
  </si>
  <si>
    <t>DENNY ANGEL ROSALES CARRANZA</t>
  </si>
  <si>
    <t>EUGENIO FRANCISCO PAREDES CANO</t>
  </si>
  <si>
    <t xml:space="preserve">SELVIN OMAR JIMENEZ MORATAYA </t>
  </si>
  <si>
    <t>JACQUELIN SUSANA CARDONA RECINOS</t>
  </si>
  <si>
    <t>FERNANDO FLORES CANTORAL</t>
  </si>
  <si>
    <t xml:space="preserve">INGRID MARIBEL AQUINO LOPEZ DE GUZMAN </t>
  </si>
  <si>
    <t>SUBDIRECCION TECNICA OPERATIVA - DEPARTAMENTO DE OPERACIONES POSTALES - SECCION  DE REGIONALIZACION  POSTAL - SUBSECCION REGION METROPOLITANA</t>
  </si>
  <si>
    <t>DAVID HERNANDEZ (UNICO APELLIDO)</t>
  </si>
  <si>
    <t>SUBDIRECCION TECNICA OPERATIVA - DEPARTAMENTO DE OPERACIONES POSTALES - SECCION  DE REGIONALIZACION  POSTAL - SUBSECCION REGION NORORIENTAL</t>
  </si>
  <si>
    <t xml:space="preserve">VALESKA ALEJANDRA OAJACA RUANO </t>
  </si>
  <si>
    <t xml:space="preserve">JOSE LEONEL ECHEVERRIA PEREZ </t>
  </si>
  <si>
    <t>JEAN JAIRO TACH MIJANGOS</t>
  </si>
  <si>
    <t xml:space="preserve"> SUBDIRECCION TECNICA OPERATIVA - DEPARTAMENTO DE OPERACIONES POSTALES - SECCION  DE REGIONALIZACION  POSTAL - SUBSECCION REGION CENTRAL</t>
  </si>
  <si>
    <t>CESAR ESTUARDO CARBAJAL SANTOS</t>
  </si>
  <si>
    <t>HECTOR JOEL MATZUL GARCIA</t>
  </si>
  <si>
    <t xml:space="preserve">CLAUDIA LORENA INAY PATRICIO DE CASTRO </t>
  </si>
  <si>
    <t>CHRISTIAN MANUEL ESCALANTE DEL AGUILA</t>
  </si>
  <si>
    <t>SUBDIRECCION TECNICA OPERATIVA - DEPARTAMENTO DE OPERACIONES POSTALES - SECCION  DE REGIONALIZACION  POSTAL - SUBSECCION REGION SURORIENTAL</t>
  </si>
  <si>
    <t>ERVIN HUMBERTO DE PAZ RODRIGUEZ</t>
  </si>
  <si>
    <t>SANTIAGO IGNACIO UJPAN BIZARRO</t>
  </si>
  <si>
    <t>SUBDIRECCION TECNICA OPERATIVA - DEPARTAMENTO DE OPERACIONES POSTALES - SECCION  DE REGIONALIZACION  POSTAL - SUBSECCION REGION SUROCCIDENTAL</t>
  </si>
  <si>
    <t>JUAN SISAY IXTETELA</t>
  </si>
  <si>
    <t xml:space="preserve">CARLOS FRANCISCO LOPEZ VASQUEZ </t>
  </si>
  <si>
    <t>DAVID JUAN TOC CANIZ</t>
  </si>
  <si>
    <t>JULIO EDUARDO PEREZ OVANDO</t>
  </si>
  <si>
    <t>JANNER HUMBERTO VELASQUEZ NAVARRO</t>
  </si>
  <si>
    <t>OSMAN ALIRIO CIFUENTES ALVARADO</t>
  </si>
  <si>
    <t xml:space="preserve">LUIS PEDRO PORRAS LOPEZ </t>
  </si>
  <si>
    <t xml:space="preserve">MIRZA JUDITH GARCIA RAMIREZ </t>
  </si>
  <si>
    <t xml:space="preserve">BYRON RIBAHI GIRON LOPEZ </t>
  </si>
  <si>
    <t>GILMAR GUTBERTO ESCOBEDO MENDOZA</t>
  </si>
  <si>
    <t>ELFIDO ARNOLDO HERNANDEZ BARRIOS</t>
  </si>
  <si>
    <t>OSMAR ROLANDO LOPEZ VILLATORO</t>
  </si>
  <si>
    <t>SUBDIRECCION TECNICA OPERATIVA - DEPARTAMENTO DE OPERACIONES POSTALES - SECCION  DE REGIONALIZACION  POSTAL - SUBSECCION REGION NOROCCIDENTAL</t>
  </si>
  <si>
    <t xml:space="preserve">JOSE VIRGILIO TELLO ALVARADO </t>
  </si>
  <si>
    <t>JUAN LUIS ARMANDO CIFUENTES (UNICO APELLIDO)</t>
  </si>
  <si>
    <t xml:space="preserve">FROILAN BOSBELI GOMEZ FIGUEROA </t>
  </si>
  <si>
    <t xml:space="preserve">NELSON OBDULIO PEREZ PEREZ </t>
  </si>
  <si>
    <t xml:space="preserve">LUIS HUMBERTO GRAVE PELICO </t>
  </si>
  <si>
    <t>EDVIN CASIMIRO IXIN JOM</t>
  </si>
  <si>
    <t xml:space="preserve">NOE BARRERA HERNANDEZ </t>
  </si>
  <si>
    <t xml:space="preserve">CLEMENTINO RODRIGUEZ GONZALES </t>
  </si>
  <si>
    <t xml:space="preserve"> SUBDIRECCION TECNICA OPERATIVA - DEPARTAMENTO DE OPERACIONES POSTALES - SECCION  DE REGIONALIZACION  POSTAL - SUBSECCION REGION NORTE</t>
  </si>
  <si>
    <t>CESAR AUGUSTO SINEY CHE</t>
  </si>
  <si>
    <t>LINDA GUADALUPE ESPINALES TORRES</t>
  </si>
  <si>
    <t>JAIME FLORES LARIOS</t>
  </si>
  <si>
    <t>GERMAN LEONEL PEREZ CASASOLA</t>
  </si>
  <si>
    <t>LISSY IVONNE SAGASTUME SOLIS</t>
  </si>
  <si>
    <t>SUBSECCION REGION NORORIENTAL, SECCION DE REGIONALIZACION POSTAL DEL DEPARTAMENTO DE OPERACIONES POSTALES</t>
  </si>
  <si>
    <t>VICTORIA ARACELY VILLEDA LEMUS</t>
  </si>
  <si>
    <t xml:space="preserve">ALLAN ALBERTO FRANCO DARDON </t>
  </si>
  <si>
    <t>MARIO ANTONIO MARRROQUIN OSORIO</t>
  </si>
  <si>
    <t>RUDY DANILO BONILLA</t>
  </si>
  <si>
    <t>RONALDO RAMON CRUZ COROY</t>
  </si>
  <si>
    <t>YADIRA ELIZABETH AQUINO PALMA DE CENTES</t>
  </si>
  <si>
    <t xml:space="preserve">SERVICIOS TECNICOS  </t>
  </si>
  <si>
    <t xml:space="preserve">SUBSECCION REGION SURORIENTAL, SECCION DE REGIONALIZACION POSTAL DEL DEPARTAMENTO DE OPERACIONES POSTALES </t>
  </si>
  <si>
    <t>JULIO CESAR GARCIA ALVAREZ</t>
  </si>
  <si>
    <t>ANA GUADALUPE VALLADARES ESTRADA</t>
  </si>
  <si>
    <t>SUBDIRECCIÓN ADMINISTRATIVA FINANCIER, DEPARTAMENTO FINANCIERO</t>
  </si>
  <si>
    <t>LUIS ESTUARDO CRUZ TRUJILLO</t>
  </si>
  <si>
    <t xml:space="preserve">SERVICIOS PROFESIONALES  </t>
  </si>
  <si>
    <t>ASESORIA JURIDICA PENAL,  UNIDAD DE ASESORIA JURIDICA</t>
  </si>
  <si>
    <t>DINA MARITZA AGUILAR CALVILLO</t>
  </si>
  <si>
    <t>UNIDAD DE INFORMACION PUBLICA</t>
  </si>
  <si>
    <t>EDGAR RENE MOLINA BARRIENTOS</t>
  </si>
  <si>
    <t xml:space="preserve">SECCION PUBLICIDAD, PROMOCION Y VENTAS DEL DEPARTAMENTO DE MERCADEO Y VENTAS </t>
  </si>
  <si>
    <t>WALTER ANTULIO HERMOSILLA</t>
  </si>
  <si>
    <t>SUBDIRECCION  ADMINISTRATIVA FINANCIERA - DEPARTAMENTO ADMINISTRATIVO - SECCION DE COMPRAS - SUBSECCION DE COMPRAS</t>
  </si>
  <si>
    <t>ADOLFO ERNESTO RODAS ROMERO</t>
  </si>
  <si>
    <t>EDDY ALBERTO DE LA CRUZ CASASOLA</t>
  </si>
  <si>
    <t xml:space="preserve">SUBSECCION DE TRANSPORTES DEL DEPARTAMENTO ADMINISTRATIVO </t>
  </si>
  <si>
    <t>MARCIA MARIA ALEKZANDRA RECINOS DE LEON DE REYES</t>
  </si>
  <si>
    <t>ANA PATRICIA SALAZAR PINEDA DE GONZALEZ</t>
  </si>
  <si>
    <t>SUBDIRECCIÓN TÉCNICA OPERATIVA- DEPARTAMENTO INTERNACIONAL</t>
  </si>
  <si>
    <t>MANUEL AUGUSTO MILIAN VASQUEZ</t>
  </si>
  <si>
    <t>SUBSECCION DE COMPRAS DEL DEPARTAMENTO ADMINISTRATIVO</t>
  </si>
  <si>
    <t>JOSE OSWALDO MORAN HERNANDEZ</t>
  </si>
  <si>
    <t>SUBSECCION DE CLASIFICACION POSTAL DEL DEPARTAMENTO DE OPERACIONES POSTALES</t>
  </si>
  <si>
    <t>ESTELA MARISOL ALVARADO HURTADO</t>
  </si>
  <si>
    <t>MARCOS LEONEL MONTENEGRO KLEE</t>
  </si>
  <si>
    <t>LIZETH EUGENIA SANTIZO HERNANDEZ</t>
  </si>
  <si>
    <t>SUBDIRECCION ADMINISTRATIVA FINANCIERA-DEPARTAMENTO ADMINISTRATIVO-SECCION DE COMPRAS</t>
  </si>
  <si>
    <t xml:space="preserve">ESWIN GEOVANNY BOCH PULUC </t>
  </si>
  <si>
    <t xml:space="preserve">SERVICIOS TECNICOS   </t>
  </si>
  <si>
    <t>SUBSECCION REGION METROPOLITANA, SECCION DE REGIONALIZACION POSTAL DEL DEPARTAMENTO DE OPERACIONES POSTALES</t>
  </si>
  <si>
    <t xml:space="preserve">NORMANDO FEDERICO SMITH REYES </t>
  </si>
  <si>
    <t xml:space="preserve">WENDY ELIZABETH RUIZ FRANCO </t>
  </si>
  <si>
    <t xml:space="preserve">SUBSECCION REGION METROPOLITANA, SECCION DE REGIONALIZACION POSTAL DEL DEPARTAMENTO DE OPERACIONES POSTALES </t>
  </si>
  <si>
    <t>VIANDI CAROLINA GALVEZ PANIAGUA DE PEREZ</t>
  </si>
  <si>
    <t xml:space="preserve">SUBSECCION REGION CENTRAL, SECCION DE REGIONALIZACION POSTAL DEL DEPARTAMENTO DE OPERACIONES POSTALES </t>
  </si>
  <si>
    <t>JENNIFER JOSSELINE MONTEPEQUE SOSA DE SINEY</t>
  </si>
  <si>
    <t>MARIA HORTENCIA GARCIA PIVARAL</t>
  </si>
  <si>
    <t>SUBSECCION REGION SURORIENTAL, SECCION DE REGIONALIZACION POSTAL DEL DEPARTAMENTO DE OPERACIONES POSTALES</t>
  </si>
  <si>
    <t>IVAN SIGFRIDO SANCHEZ MENDEZ</t>
  </si>
  <si>
    <t>SUBSECCION REGION SUROCCIDENTAL, SECCION DE REGIONALIZACION POSTAL DEL DEPARTAMENTO DE OPERACIONES POSTALES</t>
  </si>
  <si>
    <t>OSCAR EZEQUIEL SONTAY JOJ</t>
  </si>
  <si>
    <t xml:space="preserve">SUBSECCION REGION SUROCCIDENTAL, SECCION DE REGIONALIZACION POSTAL DEL DEPARTAMENTO DE OPERACIONES POSTALES </t>
  </si>
  <si>
    <t xml:space="preserve">KEVIN AUSTIN PEREZ ITZEP </t>
  </si>
  <si>
    <t>VICTOR ESTUARDO MARTINEZ CRUZ</t>
  </si>
  <si>
    <t>DAVID ERNESTO GUERRA ALVARADO</t>
  </si>
  <si>
    <t xml:space="preserve">MARIA ANTONIETA LOPEZ ACEITUNO </t>
  </si>
  <si>
    <t>JORGE VIDAL MARROQUIN FELICIANO</t>
  </si>
  <si>
    <t>ALEJANDRO JOSE PARDO OROZCO</t>
  </si>
  <si>
    <t xml:space="preserve">PEDRO ENRIQUE SIN PEREZ </t>
  </si>
  <si>
    <t xml:space="preserve">SUBSECCION REGION PETEN, SECCION DE REGIONALIZACION POSTAL DEL DEPARTAMENTO DE OPERACIONES POSTALES </t>
  </si>
  <si>
    <t>GLORIA ELIZABETH GARCIA BATRES DE COY</t>
  </si>
  <si>
    <t xml:space="preserve">DANIEL ESTUARDO ARROYO ESCALANTE </t>
  </si>
  <si>
    <t>LEONIDAS RANDOLFO LARIOS VASQUEZ</t>
  </si>
  <si>
    <t xml:space="preserve">UBALDO ABUNDIO LOPEZ Y LOPEZ </t>
  </si>
  <si>
    <t xml:space="preserve">SUBSECCION REGION NORORIENTAL, SECCION DE REGIONALIZACION POSTAL DEL DEPARTAMENTO DE OPERACIONES POSTALES </t>
  </si>
  <si>
    <t>LOURDES ARACELY RODRIGUEZ AFRE</t>
  </si>
  <si>
    <t>SECCION DE ADMINISTRACION DE PERSONAL DEL DEPARTAMENTO DE RECURSOS HUMANOS</t>
  </si>
  <si>
    <t>RICARDO ANTONIO SANCHEZ NOJ</t>
  </si>
  <si>
    <t>MARLON NOEL BATRES CRUZ</t>
  </si>
  <si>
    <t>SECRETARIA GENERAL DE LA DIRECCION GENERAL DE CORRESO Y TELEGRAFOS</t>
  </si>
  <si>
    <t>KRISTIAN GIOVANNI RECINOS ALVAREZ</t>
  </si>
  <si>
    <t>UNIDAD DE ASESORIA JURIDICA</t>
  </si>
  <si>
    <t>EINAR ERENNIO SALGUERO CORDOVA</t>
  </si>
  <si>
    <t>SUBDIRECCION ADMINISTRATIVA FINANCIERA DE LA DIRECCION GENERAL DE CORREOS Y TELEGRAFOS</t>
  </si>
  <si>
    <t>CARLOS ENRIQUE ORTEGA SARTI</t>
  </si>
  <si>
    <t>SECCION DE CONTROL DE GESTION DE LA UNIDAD DE CONTROL Y GESTION</t>
  </si>
  <si>
    <t>EDILBERTO MONTERROSO LOPEZ</t>
  </si>
  <si>
    <t>SAUL ESTUARDO CEREN PALENCIA</t>
  </si>
  <si>
    <t>HUGO FRANCISCO SAMAYOA DEL CID</t>
  </si>
  <si>
    <t>TERESA MARISOL BOCH</t>
  </si>
  <si>
    <t>SUBDIRECCION  ADMINISTRATIVA FINANCIERA - DEPARTAMENTO DE MERCADEO Y VENTAS - SECCION DE PUBLICIDAD, PROMOCION Y VENTAS - SUBSECCION DE PUBLICIDAD Y PROMOCION</t>
  </si>
  <si>
    <t>OTTO ENRIQUE MORENO SECAIDA</t>
  </si>
  <si>
    <t>ALVARO SANDOVAL HERNANDEZ</t>
  </si>
  <si>
    <t>DIRECCION GENERAL DE CORREOS Y TELEGRAFOS</t>
  </si>
  <si>
    <t>ADELINO PALACIOS AREVALO</t>
  </si>
  <si>
    <t>CRISTIAN FRANCISCO RIVERA BARRIOS</t>
  </si>
  <si>
    <t>DANIELA RENATA AVILA SOTO</t>
  </si>
  <si>
    <t>AUGUSTO CESAR SAN DINO RIVAS GIRON</t>
  </si>
  <si>
    <t>JORGE RODRIGO MAYEN LAPORTE</t>
  </si>
  <si>
    <t>SILVIA CAROLINA KING THEISSEN</t>
  </si>
  <si>
    <t>SUBDIRECCION  ADMINISTRATIVA FINANCIERA - DEPARTAMENTO DE MERCADEO Y VENTAS</t>
  </si>
  <si>
    <t>SILVIA AZUCENA DE JESUS BANCES MURALLES DE VALVET</t>
  </si>
  <si>
    <t>INGRID FERNANDA REYES CHAVARRIA</t>
  </si>
  <si>
    <t>SUBDIRECCION  ADMINISTRATIVA FINANCIERA - DEPARTAMENTO DE RECURSOS HUMANOS - SECCION DE RECLUTAMIENTO Y SELECCION DE PERSONAL</t>
  </si>
  <si>
    <t>ANA VANESSA GARCIA MORALES</t>
  </si>
  <si>
    <t>SUBDIRECCION  ADMINISTRATIVA FINANCIERA</t>
  </si>
  <si>
    <t>CHRYSTIAN JOSUE MONTERROSO BORRAYO</t>
  </si>
  <si>
    <t>GERSON OTTONIEL RAMIREZ FUENTES</t>
  </si>
  <si>
    <t>GERMAN ARTURO CORONADO CORONADO</t>
  </si>
  <si>
    <t xml:space="preserve"> SUBDIRECCION TECNICA OPERATIVA - DEPARTAMENTO DE OPERACIONES POSTALES - SECCION DE OPERACIONES POSTALES - SUBSECCION DE DISTRIBUCION POSTAL</t>
  </si>
  <si>
    <t>KATHERINE DANIELA REYES HERNANDEZ</t>
  </si>
  <si>
    <t>MARIO ORELLANA DARDON</t>
  </si>
  <si>
    <t>EDGAR GENARO MORALES REYES</t>
  </si>
  <si>
    <t>JUAN ANGEL CATALÁN HERNÁNDEZ</t>
  </si>
  <si>
    <t>RODRIGO CHAJON COJOC</t>
  </si>
  <si>
    <t>JORGE MARIO PINEDA CASTELLANOS</t>
  </si>
  <si>
    <t>ALFREDO HUIT HERNANDEZ</t>
  </si>
  <si>
    <t>CESAR FRANCISCO PAREDES MOLINA</t>
  </si>
  <si>
    <t>MARCO AURELIO DE PAZ LEONARDO</t>
  </si>
  <si>
    <t>FERNANDO ANTONIO LOPEZ IBARRA</t>
  </si>
  <si>
    <t>LUIS ROBERTO ARCHILA</t>
  </si>
  <si>
    <t>ABEL ANTONIO CALVO</t>
  </si>
  <si>
    <t>JOSE MIGUEL GUAMUCH VÁSQUEZ</t>
  </si>
  <si>
    <t>BLANCA FRIDA KRISTINE ZIERLEIN CORONADO</t>
  </si>
  <si>
    <t>JULIO GARCIA ESCOBAR</t>
  </si>
  <si>
    <t>JULIO RAUL SANCHEZ GUZMAN</t>
  </si>
  <si>
    <t>AXEL ANDRES HERNANDEZ FLORES</t>
  </si>
  <si>
    <t>RICARDO ENRIQUE GOMEZ GUZMAN</t>
  </si>
  <si>
    <t>JORGE MARIO DE LEON HERNANDEZ</t>
  </si>
  <si>
    <t>SUBDIRECTOR ADMINISTRATIVO FINANCIERO</t>
  </si>
  <si>
    <t>JUAN CARLOS MCDONALD CASTAÑEDA</t>
  </si>
  <si>
    <t>ESBI GEOVANI CALDERON BLANCO</t>
  </si>
  <si>
    <t>SUBDIRECCION  ADMINISTRATIVA FINANCIERA - DEPARTAMENTO DE RECURSOS HUMANOS - SECCION DE APLICACION DE PERSONAL - SUBSECCION DE ARCHIVO DE PERSONAL</t>
  </si>
  <si>
    <t xml:space="preserve"> SUBSECCION DE INVENTARIOS Y ACTIVOS FIJOS DEL DEPARTAMENTO FINANCIERO</t>
  </si>
  <si>
    <t>SECCION DE PRENSA DE LA UNIDAD DE RELACIONES PUBLICAS Y COMUNICACION SOCIAL</t>
  </si>
  <si>
    <t>OSCAR ALBERTO CASTRO NORMAN</t>
  </si>
  <si>
    <t>HEIDY MARIELA MUÑOZ SANTIZO</t>
  </si>
  <si>
    <t>ASESORIA JURIDICA ADMINISTRATIVA,  UNIDAD DE ASESORIA JURIDICA</t>
  </si>
  <si>
    <t>MARIO RUDY VELASQUEZ PINTO</t>
  </si>
  <si>
    <t>UNIDAD DE PLANIFICACION Y DESARROLLO INSTITUCIONAL</t>
  </si>
  <si>
    <t>SUBDIRECCION TECNICA OPERATIVA DEPARTAMENTO DE OPERACIONES POSTALES-SECCION DE OPERACIONES POSTALES</t>
  </si>
  <si>
    <t xml:space="preserve">SECCION DE OPERACIONES POSTALES DEL DEPARTAMENTO DE OPERACIONES POSTALES </t>
  </si>
  <si>
    <t>SUBDIRECCION  ADMINISTRATIVA FINANCIERA - DEPARTAMENTO DE RECURSOS HUMANOS - SECCION DE ADMINISTRACION DE PERSONA</t>
  </si>
  <si>
    <t>VICTOR ALEXANDER ALDANA ESTRADA</t>
  </si>
  <si>
    <t>CARLOS ENRIQUE ROSALES HERNÁNDEZ</t>
  </si>
  <si>
    <t>JUAN ALBERTO OBREGÓN CHINCHILLA</t>
  </si>
  <si>
    <t>FECHA DE ACTUALIZACIÓN: 28 DE FEBRERO 2025</t>
  </si>
  <si>
    <t>CORRESPONDE AL MES DE: FEBRERO DE EJERCICIO FISCAL 2025</t>
  </si>
  <si>
    <t>MARIO ANDRES CULAJAY ROLDAN</t>
  </si>
  <si>
    <t>SILVIA ELISA FLORES SANDOVAL</t>
  </si>
  <si>
    <t>CHRIS JEANMARIE GIL YOL</t>
  </si>
  <si>
    <t>EDY BALDOMERO MORALES ORTIZ</t>
  </si>
  <si>
    <t>CRISTIAN GUDIEL JULAJUJ VÁSQUEZ</t>
  </si>
  <si>
    <t>JORDY WILFREDO LÓPEZ CARBALLO</t>
  </si>
  <si>
    <t>WALTHER AMILCAR GRAJEDA BENAVENTE</t>
  </si>
  <si>
    <t>ABNER MANOLO BARRIOS HERRERA</t>
  </si>
  <si>
    <t>LESLIE VANESSA ALVARADO MONTENEGRO</t>
  </si>
  <si>
    <t>ADOLFO FRANCISCO RODRIGUEZ RODAS</t>
  </si>
  <si>
    <t>CRISTOFER ESTIVEN AMAYA AQUINO</t>
  </si>
  <si>
    <t>AXEL GEOVANNY LÓPEZ OSOY</t>
  </si>
  <si>
    <t>MARÍA FERNANDA JOCOL LARA</t>
  </si>
  <si>
    <t>JIMENA ELIZABETH MARROQUIN GRAMAJO</t>
  </si>
  <si>
    <t>MARIO MISAEL ALVARADO</t>
  </si>
  <si>
    <t>NATALIE ELIZABETH PACHECO MENENDEZ DE GONZALEZ</t>
  </si>
  <si>
    <t>JOHANNA ELIZABETH NOJ FLORES DE SANTISTEBAN</t>
  </si>
  <si>
    <t>WALTER ALEJANDRO RODAS HERRERA</t>
  </si>
  <si>
    <t>HEISTIN DAVID CASTRO HERNÁNDEZ</t>
  </si>
  <si>
    <t>BRYAN ESTUARDO CHAVARRIA MONTES</t>
  </si>
  <si>
    <t>DILAN OMAR VILLAGRAN GARCIA</t>
  </si>
  <si>
    <t>MONICA MAGALY BARRIENTOS RAMIREZ</t>
  </si>
  <si>
    <t>LEANDRO FILIBERTO ESTEVAN RODRIGUEZ</t>
  </si>
  <si>
    <t>ENERO-FEBRERO</t>
  </si>
  <si>
    <t>JENNIFER ZULLY W GONZALEZ CAMEROS DE CHINCHILLA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</si>
</sst>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>
      <alignment horizontal="left" indent="2"/>
    </xf>
  </cellStyleXfs>
  <cellXfs count="29">
    <xf numFmtId="0" fontId="0" fillId="0" borderId="0" xfId="0"/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/>
    <xf numFmtId="0" fontId="11" fillId="2" borderId="0" xfId="0" applyFont="1" applyFill="1"/>
    <xf numFmtId="0" fontId="4" fillId="2" borderId="1" xfId="1" applyNumberFormat="1" applyFont="1" applyFill="1" applyBorder="1" applyAlignment="1">
      <alignment horizontal="center" vertical="center"/>
    </xf>
    <xf numFmtId="44" fontId="4" fillId="2" borderId="1" xfId="1" applyFont="1" applyFill="1" applyBorder="1" applyAlignment="1">
      <alignment horizontal="center" vertical="center"/>
    </xf>
    <xf numFmtId="44" fontId="4" fillId="2" borderId="1" xfId="1" applyFont="1" applyFill="1" applyBorder="1"/>
    <xf numFmtId="164" fontId="5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44" fontId="4" fillId="2" borderId="1" xfId="1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44" fontId="4" fillId="2" borderId="1" xfId="1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" xfId="2" xr:uid="{07DEE4F8-8557-4C62-9468-14719007F5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1750373</xdr:colOff>
      <xdr:row>0</xdr:row>
      <xdr:rowOff>161747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46D928-F793-4C31-B0E7-EF33C7DFF6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305" t="2270" r="66217" b="87420"/>
        <a:stretch/>
      </xdr:blipFill>
      <xdr:spPr bwMode="auto">
        <a:xfrm>
          <a:off x="0" y="0"/>
          <a:ext cx="2370364" cy="1038225"/>
        </a:xfrm>
        <a:prstGeom prst="rect">
          <a:avLst/>
        </a:prstGeom>
      </xdr:spPr>
    </xdr:pic>
    <xdr:clientData/>
  </xdr:twoCellAnchor>
  <xdr:twoCellAnchor editAs="oneCell">
    <xdr:from>
      <xdr:col>15</xdr:col>
      <xdr:colOff>117475</xdr:colOff>
      <xdr:row>0</xdr:row>
      <xdr:rowOff>0</xdr:rowOff>
    </xdr:from>
    <xdr:to>
      <xdr:col>17</xdr:col>
      <xdr:colOff>399842</xdr:colOff>
      <xdr:row>0</xdr:row>
      <xdr:rowOff>161746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9BBA7D-68FC-448A-8195-8A99DAF3F2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0624" t="2269" r="3182" b="88083"/>
        <a:stretch/>
      </xdr:blipFill>
      <xdr:spPr bwMode="auto">
        <a:xfrm>
          <a:off x="21958300" y="0"/>
          <a:ext cx="2021142" cy="971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S252"/>
  <sheetViews>
    <sheetView tabSelected="1" view="pageBreakPreview" topLeftCell="A12" zoomScale="73" zoomScaleNormal="55" zoomScaleSheetLayoutView="73" workbookViewId="0">
      <pane ySplit="8" topLeftCell="A230" activePane="bottomLeft" state="frozen"/>
      <selection activeCell="A12" sqref="A12"/>
      <selection pane="bottomLeft" activeCell="D235" sqref="D235"/>
    </sheetView>
  </sheetViews>
  <sheetFormatPr baseColWidth="10" defaultRowHeight="14.25" x14ac:dyDescent="0.2"/>
  <cols>
    <col min="1" max="1" width="5.5703125" style="1" bestFit="1" customWidth="1"/>
    <col min="2" max="2" width="10.5703125" style="1" customWidth="1"/>
    <col min="3" max="3" width="74.7109375" style="17" bestFit="1" customWidth="1"/>
    <col min="4" max="4" width="48.140625" style="11" bestFit="1" customWidth="1"/>
    <col min="5" max="5" width="90" style="17" customWidth="1"/>
    <col min="6" max="6" width="13.85546875" style="5" customWidth="1"/>
    <col min="7" max="7" width="16.85546875" style="5" customWidth="1"/>
    <col min="8" max="8" width="15.42578125" style="1" bestFit="1" customWidth="1"/>
    <col min="9" max="9" width="18" style="5" customWidth="1"/>
    <col min="10" max="10" width="20.7109375" style="5" customWidth="1"/>
    <col min="11" max="11" width="17.140625" style="5" customWidth="1"/>
    <col min="12" max="12" width="20.7109375" style="5" customWidth="1"/>
    <col min="13" max="13" width="26.42578125" style="5" customWidth="1"/>
    <col min="14" max="14" width="16.7109375" style="5" customWidth="1"/>
    <col min="15" max="15" width="18.42578125" style="5" customWidth="1"/>
    <col min="16" max="16" width="16" style="5" bestFit="1" customWidth="1"/>
    <col min="17" max="17" width="17.28515625" style="5" customWidth="1"/>
    <col min="18" max="18" width="17.140625" style="5" customWidth="1"/>
    <col min="19" max="16384" width="11.42578125" style="5"/>
  </cols>
  <sheetData>
    <row r="7" spans="1:18" s="2" customFormat="1" ht="15.75" x14ac:dyDescent="0.2">
      <c r="A7" s="25" t="s">
        <v>0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</row>
    <row r="8" spans="1:18" s="2" customFormat="1" ht="15.75" x14ac:dyDescent="0.2">
      <c r="A8" s="25" t="s">
        <v>1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</row>
    <row r="9" spans="1:18" s="2" customFormat="1" ht="15.75" x14ac:dyDescent="0.2">
      <c r="A9" s="28" t="s">
        <v>2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</row>
    <row r="10" spans="1:18" s="2" customFormat="1" ht="15.75" x14ac:dyDescent="0.2">
      <c r="A10" s="25" t="s">
        <v>3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spans="1:18" s="2" customFormat="1" ht="15.75" x14ac:dyDescent="0.2">
      <c r="A11" s="25" t="s">
        <v>4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</row>
    <row r="12" spans="1:18" s="2" customFormat="1" ht="15.75" x14ac:dyDescent="0.2">
      <c r="A12" s="25" t="s">
        <v>5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</row>
    <row r="13" spans="1:18" s="2" customFormat="1" ht="15.75" x14ac:dyDescent="0.2">
      <c r="A13" s="25" t="s">
        <v>326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</row>
    <row r="14" spans="1:18" s="2" customFormat="1" ht="15.75" x14ac:dyDescent="0.2">
      <c r="A14" s="25" t="s">
        <v>327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</row>
    <row r="15" spans="1:18" ht="15.75" x14ac:dyDescent="0.2">
      <c r="A15" s="3"/>
      <c r="B15" s="3"/>
      <c r="C15" s="14"/>
      <c r="D15" s="3"/>
      <c r="E15" s="14"/>
      <c r="F15" s="4"/>
      <c r="G15" s="4"/>
      <c r="H15" s="3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18" ht="20.25" x14ac:dyDescent="0.2">
      <c r="A16" s="26" t="s">
        <v>6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</row>
    <row r="17" spans="1:18" ht="20.25" x14ac:dyDescent="0.2">
      <c r="A17" s="26" t="s">
        <v>7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</row>
    <row r="18" spans="1:18" ht="14.25" customHeight="1" x14ac:dyDescent="0.2">
      <c r="A18" s="12"/>
      <c r="B18" s="12"/>
      <c r="C18" s="15"/>
      <c r="D18" s="12"/>
      <c r="E18" s="15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spans="1:18" ht="18.75" thickBot="1" x14ac:dyDescent="0.25">
      <c r="A19" s="27" t="s">
        <v>8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</row>
    <row r="20" spans="1:18" s="6" customFormat="1" ht="45" customHeight="1" thickBot="1" x14ac:dyDescent="0.25">
      <c r="A20" s="19" t="s">
        <v>9</v>
      </c>
      <c r="B20" s="20" t="s">
        <v>10</v>
      </c>
      <c r="C20" s="21" t="s">
        <v>11</v>
      </c>
      <c r="D20" s="22" t="s">
        <v>12</v>
      </c>
      <c r="E20" s="23" t="s">
        <v>13</v>
      </c>
      <c r="F20" s="23" t="s">
        <v>14</v>
      </c>
      <c r="G20" s="23" t="s">
        <v>15</v>
      </c>
      <c r="H20" s="23" t="s">
        <v>16</v>
      </c>
      <c r="I20" s="23" t="s">
        <v>17</v>
      </c>
      <c r="J20" s="23" t="s">
        <v>18</v>
      </c>
      <c r="K20" s="23" t="s">
        <v>19</v>
      </c>
      <c r="L20" s="23" t="s">
        <v>20</v>
      </c>
      <c r="M20" s="21" t="s">
        <v>21</v>
      </c>
      <c r="N20" s="21" t="s">
        <v>22</v>
      </c>
      <c r="O20" s="23" t="s">
        <v>23</v>
      </c>
      <c r="P20" s="23" t="s">
        <v>24</v>
      </c>
      <c r="Q20" s="23" t="s">
        <v>25</v>
      </c>
      <c r="R20" s="24" t="s">
        <v>26</v>
      </c>
    </row>
    <row r="21" spans="1:18" ht="45" customHeight="1" x14ac:dyDescent="0.2">
      <c r="A21" s="13">
        <v>1</v>
      </c>
      <c r="B21" s="8" t="s">
        <v>27</v>
      </c>
      <c r="C21" s="16" t="s">
        <v>28</v>
      </c>
      <c r="D21" s="8" t="s">
        <v>29</v>
      </c>
      <c r="E21" s="16" t="s">
        <v>30</v>
      </c>
      <c r="F21" s="9">
        <v>0</v>
      </c>
      <c r="G21" s="9">
        <v>25000</v>
      </c>
      <c r="H21" s="8">
        <v>0</v>
      </c>
      <c r="I21" s="9">
        <v>0</v>
      </c>
      <c r="J21" s="9">
        <v>375</v>
      </c>
      <c r="K21" s="9">
        <v>0</v>
      </c>
      <c r="L21" s="9">
        <v>250</v>
      </c>
      <c r="M21" s="9">
        <v>0</v>
      </c>
      <c r="N21" s="9">
        <v>0</v>
      </c>
      <c r="O21" s="8">
        <f>+G21+L21+J21</f>
        <v>25625</v>
      </c>
      <c r="P21" s="8">
        <v>5674.33</v>
      </c>
      <c r="Q21" s="8">
        <f>+O21-P21</f>
        <v>19950.669999999998</v>
      </c>
      <c r="R21" s="10">
        <v>0</v>
      </c>
    </row>
    <row r="22" spans="1:18" ht="45" customHeight="1" x14ac:dyDescent="0.2">
      <c r="A22" s="7">
        <f>+A21+1</f>
        <v>2</v>
      </c>
      <c r="B22" s="8" t="s">
        <v>27</v>
      </c>
      <c r="C22" s="16" t="s">
        <v>310</v>
      </c>
      <c r="D22" s="8" t="s">
        <v>31</v>
      </c>
      <c r="E22" s="16" t="s">
        <v>309</v>
      </c>
      <c r="F22" s="9">
        <v>0</v>
      </c>
      <c r="G22" s="9">
        <v>15500</v>
      </c>
      <c r="H22" s="8">
        <v>0</v>
      </c>
      <c r="I22" s="9">
        <v>0</v>
      </c>
      <c r="J22" s="9">
        <v>0</v>
      </c>
      <c r="K22" s="9">
        <v>0</v>
      </c>
      <c r="L22" s="9">
        <v>250</v>
      </c>
      <c r="M22" s="9">
        <v>0</v>
      </c>
      <c r="N22" s="9">
        <v>0</v>
      </c>
      <c r="O22" s="8">
        <f>+G22+L22</f>
        <v>15750</v>
      </c>
      <c r="P22" s="8">
        <v>3219.04</v>
      </c>
      <c r="Q22" s="8">
        <f>+O22-P22</f>
        <v>12530.96</v>
      </c>
      <c r="R22" s="10">
        <v>0</v>
      </c>
    </row>
    <row r="23" spans="1:18" ht="45" customHeight="1" x14ac:dyDescent="0.2">
      <c r="A23" s="7">
        <f t="shared" ref="A23:A86" si="0">+A22+1</f>
        <v>3</v>
      </c>
      <c r="B23" s="8" t="s">
        <v>32</v>
      </c>
      <c r="C23" s="16" t="s">
        <v>311</v>
      </c>
      <c r="D23" s="8" t="s">
        <v>33</v>
      </c>
      <c r="E23" s="16" t="s">
        <v>33</v>
      </c>
      <c r="F23" s="9">
        <v>0</v>
      </c>
      <c r="G23" s="9">
        <v>9387</v>
      </c>
      <c r="H23" s="8">
        <v>0</v>
      </c>
      <c r="I23" s="9">
        <v>0</v>
      </c>
      <c r="J23" s="9">
        <v>0</v>
      </c>
      <c r="K23" s="9">
        <v>2000</v>
      </c>
      <c r="L23" s="9">
        <v>250</v>
      </c>
      <c r="M23" s="9">
        <v>0</v>
      </c>
      <c r="N23" s="9">
        <v>0</v>
      </c>
      <c r="O23" s="8">
        <f>+G23+K23+L23</f>
        <v>11637</v>
      </c>
      <c r="P23" s="8">
        <v>2482.0700000000002</v>
      </c>
      <c r="Q23" s="8">
        <f>+O23-P23</f>
        <v>9154.93</v>
      </c>
      <c r="R23" s="10"/>
    </row>
    <row r="24" spans="1:18" ht="45" customHeight="1" x14ac:dyDescent="0.2">
      <c r="A24" s="7">
        <f t="shared" si="0"/>
        <v>4</v>
      </c>
      <c r="B24" s="8" t="s">
        <v>32</v>
      </c>
      <c r="C24" s="16" t="s">
        <v>34</v>
      </c>
      <c r="D24" s="8" t="s">
        <v>35</v>
      </c>
      <c r="E24" s="16" t="str">
        <f>+D24</f>
        <v>ENCARGADO DE TESORERÍA</v>
      </c>
      <c r="F24" s="9">
        <v>0</v>
      </c>
      <c r="G24" s="9">
        <v>2600</v>
      </c>
      <c r="H24" s="8">
        <v>0</v>
      </c>
      <c r="I24" s="9">
        <v>0</v>
      </c>
      <c r="J24" s="9">
        <v>0</v>
      </c>
      <c r="K24" s="9">
        <v>1500</v>
      </c>
      <c r="L24" s="9">
        <v>250</v>
      </c>
      <c r="M24" s="9">
        <v>0</v>
      </c>
      <c r="N24" s="9">
        <v>0</v>
      </c>
      <c r="O24" s="8">
        <v>4350</v>
      </c>
      <c r="P24" s="8">
        <v>670.1</v>
      </c>
      <c r="Q24" s="8">
        <v>3679.9</v>
      </c>
      <c r="R24" s="10">
        <v>0</v>
      </c>
    </row>
    <row r="25" spans="1:18" ht="45" customHeight="1" x14ac:dyDescent="0.2">
      <c r="A25" s="7">
        <f t="shared" si="0"/>
        <v>5</v>
      </c>
      <c r="B25" s="8" t="s">
        <v>32</v>
      </c>
      <c r="C25" s="16" t="s">
        <v>36</v>
      </c>
      <c r="D25" s="8" t="s">
        <v>37</v>
      </c>
      <c r="E25" s="16" t="str">
        <f>+D25</f>
        <v>CONTADOR GENERAL</v>
      </c>
      <c r="F25" s="9">
        <v>0</v>
      </c>
      <c r="G25" s="9">
        <v>5011</v>
      </c>
      <c r="H25" s="8">
        <v>0</v>
      </c>
      <c r="I25" s="9">
        <v>0</v>
      </c>
      <c r="J25" s="9">
        <v>0</v>
      </c>
      <c r="K25" s="9">
        <v>1000</v>
      </c>
      <c r="L25" s="9">
        <v>250</v>
      </c>
      <c r="M25" s="9">
        <v>0</v>
      </c>
      <c r="N25" s="9">
        <v>0</v>
      </c>
      <c r="O25" s="8">
        <v>6261</v>
      </c>
      <c r="P25" s="8">
        <v>1108.3499999999999</v>
      </c>
      <c r="Q25" s="8">
        <v>5152.6499999999996</v>
      </c>
      <c r="R25" s="10">
        <v>0</v>
      </c>
    </row>
    <row r="26" spans="1:18" ht="60" customHeight="1" x14ac:dyDescent="0.2">
      <c r="A26" s="7">
        <f t="shared" si="0"/>
        <v>6</v>
      </c>
      <c r="B26" s="8" t="s">
        <v>38</v>
      </c>
      <c r="C26" s="18" t="s">
        <v>39</v>
      </c>
      <c r="D26" s="8" t="s">
        <v>40</v>
      </c>
      <c r="E26" s="16" t="s">
        <v>41</v>
      </c>
      <c r="F26" s="10">
        <v>0</v>
      </c>
      <c r="G26" s="10">
        <v>0</v>
      </c>
      <c r="H26" s="8">
        <v>6000</v>
      </c>
      <c r="I26" s="10"/>
      <c r="J26" s="10"/>
      <c r="K26" s="10"/>
      <c r="L26" s="10"/>
      <c r="M26" s="10"/>
      <c r="N26" s="10"/>
      <c r="O26" s="8">
        <v>6000</v>
      </c>
      <c r="P26" s="8">
        <v>300</v>
      </c>
      <c r="Q26" s="8">
        <f t="shared" ref="Q26:Q56" si="1">+O26-P26</f>
        <v>5700</v>
      </c>
      <c r="R26" s="10">
        <v>0</v>
      </c>
    </row>
    <row r="27" spans="1:18" ht="60" customHeight="1" x14ac:dyDescent="0.2">
      <c r="A27" s="7">
        <f t="shared" si="0"/>
        <v>7</v>
      </c>
      <c r="B27" s="8" t="s">
        <v>38</v>
      </c>
      <c r="C27" s="18" t="s">
        <v>42</v>
      </c>
      <c r="D27" s="8" t="s">
        <v>40</v>
      </c>
      <c r="E27" s="16" t="s">
        <v>41</v>
      </c>
      <c r="F27" s="10">
        <v>0</v>
      </c>
      <c r="G27" s="10">
        <v>0</v>
      </c>
      <c r="H27" s="8">
        <v>6000</v>
      </c>
      <c r="I27" s="10"/>
      <c r="J27" s="10"/>
      <c r="K27" s="10"/>
      <c r="L27" s="10"/>
      <c r="M27" s="10"/>
      <c r="N27" s="10"/>
      <c r="O27" s="8">
        <f t="shared" ref="O27:O58" si="2">+H27</f>
        <v>6000</v>
      </c>
      <c r="P27" s="8">
        <v>300</v>
      </c>
      <c r="Q27" s="8">
        <f t="shared" si="1"/>
        <v>5700</v>
      </c>
      <c r="R27" s="10">
        <v>0</v>
      </c>
    </row>
    <row r="28" spans="1:18" ht="60" customHeight="1" x14ac:dyDescent="0.2">
      <c r="A28" s="7">
        <f t="shared" si="0"/>
        <v>8</v>
      </c>
      <c r="B28" s="8" t="s">
        <v>38</v>
      </c>
      <c r="C28" s="18" t="s">
        <v>43</v>
      </c>
      <c r="D28" s="8" t="s">
        <v>40</v>
      </c>
      <c r="E28" s="16" t="s">
        <v>41</v>
      </c>
      <c r="F28" s="10">
        <v>0</v>
      </c>
      <c r="G28" s="10">
        <v>0</v>
      </c>
      <c r="H28" s="8">
        <v>6000</v>
      </c>
      <c r="I28" s="10"/>
      <c r="J28" s="10"/>
      <c r="K28" s="10"/>
      <c r="L28" s="10"/>
      <c r="M28" s="10"/>
      <c r="N28" s="10"/>
      <c r="O28" s="8">
        <f t="shared" si="2"/>
        <v>6000</v>
      </c>
      <c r="P28" s="8">
        <v>300</v>
      </c>
      <c r="Q28" s="8">
        <f t="shared" si="1"/>
        <v>5700</v>
      </c>
      <c r="R28" s="10">
        <v>0</v>
      </c>
    </row>
    <row r="29" spans="1:18" ht="60" customHeight="1" x14ac:dyDescent="0.2">
      <c r="A29" s="7">
        <f t="shared" si="0"/>
        <v>9</v>
      </c>
      <c r="B29" s="8" t="s">
        <v>38</v>
      </c>
      <c r="C29" s="18" t="s">
        <v>44</v>
      </c>
      <c r="D29" s="8" t="s">
        <v>40</v>
      </c>
      <c r="E29" s="16" t="s">
        <v>41</v>
      </c>
      <c r="F29" s="10">
        <v>0</v>
      </c>
      <c r="G29" s="10">
        <v>0</v>
      </c>
      <c r="H29" s="8">
        <v>6000</v>
      </c>
      <c r="I29" s="10"/>
      <c r="J29" s="10"/>
      <c r="K29" s="10"/>
      <c r="L29" s="10"/>
      <c r="M29" s="10"/>
      <c r="N29" s="10"/>
      <c r="O29" s="8">
        <f t="shared" si="2"/>
        <v>6000</v>
      </c>
      <c r="P29" s="8">
        <v>300</v>
      </c>
      <c r="Q29" s="8">
        <f t="shared" si="1"/>
        <v>5700</v>
      </c>
      <c r="R29" s="10">
        <v>0</v>
      </c>
    </row>
    <row r="30" spans="1:18" ht="60" customHeight="1" x14ac:dyDescent="0.2">
      <c r="A30" s="7">
        <f t="shared" si="0"/>
        <v>10</v>
      </c>
      <c r="B30" s="8" t="s">
        <v>38</v>
      </c>
      <c r="C30" s="18" t="s">
        <v>45</v>
      </c>
      <c r="D30" s="8" t="s">
        <v>40</v>
      </c>
      <c r="E30" s="16" t="s">
        <v>41</v>
      </c>
      <c r="F30" s="10">
        <v>0</v>
      </c>
      <c r="G30" s="10">
        <v>0</v>
      </c>
      <c r="H30" s="8">
        <v>6000</v>
      </c>
      <c r="I30" s="10"/>
      <c r="J30" s="10"/>
      <c r="K30" s="10"/>
      <c r="L30" s="10"/>
      <c r="M30" s="10"/>
      <c r="N30" s="10"/>
      <c r="O30" s="8">
        <f t="shared" si="2"/>
        <v>6000</v>
      </c>
      <c r="P30" s="8">
        <v>300</v>
      </c>
      <c r="Q30" s="8">
        <f t="shared" si="1"/>
        <v>5700</v>
      </c>
      <c r="R30" s="10">
        <v>0</v>
      </c>
    </row>
    <row r="31" spans="1:18" ht="60" customHeight="1" x14ac:dyDescent="0.2">
      <c r="A31" s="7">
        <f t="shared" si="0"/>
        <v>11</v>
      </c>
      <c r="B31" s="8" t="s">
        <v>38</v>
      </c>
      <c r="C31" s="18" t="s">
        <v>46</v>
      </c>
      <c r="D31" s="8" t="s">
        <v>40</v>
      </c>
      <c r="E31" s="16" t="s">
        <v>41</v>
      </c>
      <c r="F31" s="10">
        <v>0</v>
      </c>
      <c r="G31" s="10">
        <v>0</v>
      </c>
      <c r="H31" s="8">
        <v>6000</v>
      </c>
      <c r="I31" s="10"/>
      <c r="J31" s="10"/>
      <c r="K31" s="10"/>
      <c r="L31" s="10"/>
      <c r="M31" s="10"/>
      <c r="N31" s="10"/>
      <c r="O31" s="8">
        <f t="shared" si="2"/>
        <v>6000</v>
      </c>
      <c r="P31" s="8">
        <v>300</v>
      </c>
      <c r="Q31" s="8">
        <f t="shared" si="1"/>
        <v>5700</v>
      </c>
      <c r="R31" s="9">
        <v>0</v>
      </c>
    </row>
    <row r="32" spans="1:18" ht="60" customHeight="1" x14ac:dyDescent="0.2">
      <c r="A32" s="7">
        <f t="shared" si="0"/>
        <v>12</v>
      </c>
      <c r="B32" s="8" t="s">
        <v>38</v>
      </c>
      <c r="C32" s="18" t="s">
        <v>47</v>
      </c>
      <c r="D32" s="8" t="s">
        <v>40</v>
      </c>
      <c r="E32" s="16" t="s">
        <v>312</v>
      </c>
      <c r="F32" s="10">
        <v>0</v>
      </c>
      <c r="G32" s="10">
        <v>0</v>
      </c>
      <c r="H32" s="8">
        <v>7500</v>
      </c>
      <c r="I32" s="10"/>
      <c r="J32" s="10"/>
      <c r="K32" s="10"/>
      <c r="L32" s="10"/>
      <c r="M32" s="10"/>
      <c r="N32" s="10"/>
      <c r="O32" s="8">
        <f t="shared" si="2"/>
        <v>7500</v>
      </c>
      <c r="P32" s="8">
        <v>375</v>
      </c>
      <c r="Q32" s="8">
        <f t="shared" si="1"/>
        <v>7125</v>
      </c>
      <c r="R32" s="10">
        <v>0</v>
      </c>
    </row>
    <row r="33" spans="1:18" ht="60" customHeight="1" x14ac:dyDescent="0.2">
      <c r="A33" s="7">
        <f t="shared" si="0"/>
        <v>13</v>
      </c>
      <c r="B33" s="8" t="s">
        <v>38</v>
      </c>
      <c r="C33" s="18" t="s">
        <v>48</v>
      </c>
      <c r="D33" s="8" t="s">
        <v>49</v>
      </c>
      <c r="E33" s="16" t="s">
        <v>50</v>
      </c>
      <c r="F33" s="10">
        <v>0</v>
      </c>
      <c r="G33" s="10">
        <v>0</v>
      </c>
      <c r="H33" s="8">
        <v>7000</v>
      </c>
      <c r="I33" s="10"/>
      <c r="J33" s="10"/>
      <c r="K33" s="10"/>
      <c r="L33" s="10"/>
      <c r="M33" s="10"/>
      <c r="N33" s="10"/>
      <c r="O33" s="8">
        <f t="shared" si="2"/>
        <v>7000</v>
      </c>
      <c r="P33" s="8">
        <v>350</v>
      </c>
      <c r="Q33" s="8">
        <f t="shared" si="1"/>
        <v>6650</v>
      </c>
      <c r="R33" s="10">
        <v>0</v>
      </c>
    </row>
    <row r="34" spans="1:18" ht="60" customHeight="1" x14ac:dyDescent="0.2">
      <c r="A34" s="7">
        <f t="shared" si="0"/>
        <v>14</v>
      </c>
      <c r="B34" s="8" t="s">
        <v>38</v>
      </c>
      <c r="C34" s="18" t="s">
        <v>51</v>
      </c>
      <c r="D34" s="8" t="s">
        <v>52</v>
      </c>
      <c r="E34" s="16" t="s">
        <v>53</v>
      </c>
      <c r="F34" s="10">
        <v>0</v>
      </c>
      <c r="G34" s="10">
        <v>0</v>
      </c>
      <c r="H34" s="8">
        <v>12000</v>
      </c>
      <c r="I34" s="10"/>
      <c r="J34" s="10"/>
      <c r="K34" s="10"/>
      <c r="L34" s="10"/>
      <c r="M34" s="10"/>
      <c r="N34" s="10"/>
      <c r="O34" s="8">
        <f t="shared" si="2"/>
        <v>12000</v>
      </c>
      <c r="P34" s="8">
        <v>600</v>
      </c>
      <c r="Q34" s="8">
        <f t="shared" si="1"/>
        <v>11400</v>
      </c>
      <c r="R34" s="10">
        <v>0</v>
      </c>
    </row>
    <row r="35" spans="1:18" ht="60" customHeight="1" x14ac:dyDescent="0.2">
      <c r="A35" s="7">
        <f t="shared" si="0"/>
        <v>15</v>
      </c>
      <c r="B35" s="8" t="s">
        <v>38</v>
      </c>
      <c r="C35" s="18" t="s">
        <v>54</v>
      </c>
      <c r="D35" s="8" t="s">
        <v>40</v>
      </c>
      <c r="E35" s="16" t="s">
        <v>55</v>
      </c>
      <c r="F35" s="10">
        <v>0</v>
      </c>
      <c r="G35" s="10">
        <v>0</v>
      </c>
      <c r="H35" s="8">
        <v>7000</v>
      </c>
      <c r="I35" s="10"/>
      <c r="J35" s="10"/>
      <c r="K35" s="10"/>
      <c r="L35" s="10"/>
      <c r="M35" s="10"/>
      <c r="N35" s="10"/>
      <c r="O35" s="8">
        <f t="shared" si="2"/>
        <v>7000</v>
      </c>
      <c r="P35" s="8">
        <v>350</v>
      </c>
      <c r="Q35" s="8">
        <f t="shared" si="1"/>
        <v>6650</v>
      </c>
      <c r="R35" s="10">
        <v>0</v>
      </c>
    </row>
    <row r="36" spans="1:18" ht="60" customHeight="1" x14ac:dyDescent="0.2">
      <c r="A36" s="7">
        <f t="shared" si="0"/>
        <v>16</v>
      </c>
      <c r="B36" s="8" t="s">
        <v>38</v>
      </c>
      <c r="C36" s="18" t="s">
        <v>56</v>
      </c>
      <c r="D36" s="8" t="s">
        <v>49</v>
      </c>
      <c r="E36" s="16" t="s">
        <v>57</v>
      </c>
      <c r="F36" s="10">
        <v>0</v>
      </c>
      <c r="G36" s="10">
        <v>0</v>
      </c>
      <c r="H36" s="8">
        <v>7000</v>
      </c>
      <c r="I36" s="10"/>
      <c r="J36" s="10"/>
      <c r="K36" s="10"/>
      <c r="L36" s="10"/>
      <c r="M36" s="10"/>
      <c r="N36" s="10"/>
      <c r="O36" s="8">
        <f t="shared" si="2"/>
        <v>7000</v>
      </c>
      <c r="P36" s="8">
        <v>350</v>
      </c>
      <c r="Q36" s="8">
        <f t="shared" si="1"/>
        <v>6650</v>
      </c>
      <c r="R36" s="10">
        <v>0</v>
      </c>
    </row>
    <row r="37" spans="1:18" ht="60" customHeight="1" x14ac:dyDescent="0.2">
      <c r="A37" s="7">
        <f t="shared" si="0"/>
        <v>17</v>
      </c>
      <c r="B37" s="8" t="s">
        <v>38</v>
      </c>
      <c r="C37" s="18" t="s">
        <v>58</v>
      </c>
      <c r="D37" s="8" t="s">
        <v>40</v>
      </c>
      <c r="E37" s="16" t="s">
        <v>59</v>
      </c>
      <c r="F37" s="10">
        <v>0</v>
      </c>
      <c r="G37" s="10">
        <v>0</v>
      </c>
      <c r="H37" s="8">
        <v>12000</v>
      </c>
      <c r="I37" s="10"/>
      <c r="J37" s="10"/>
      <c r="K37" s="10"/>
      <c r="L37" s="10"/>
      <c r="M37" s="10"/>
      <c r="N37" s="10"/>
      <c r="O37" s="8">
        <f t="shared" si="2"/>
        <v>12000</v>
      </c>
      <c r="P37" s="8">
        <v>600</v>
      </c>
      <c r="Q37" s="8">
        <f t="shared" si="1"/>
        <v>11400</v>
      </c>
      <c r="R37" s="10">
        <v>0</v>
      </c>
    </row>
    <row r="38" spans="1:18" ht="60" customHeight="1" x14ac:dyDescent="0.2">
      <c r="A38" s="7">
        <f t="shared" si="0"/>
        <v>18</v>
      </c>
      <c r="B38" s="8" t="s">
        <v>38</v>
      </c>
      <c r="C38" s="18" t="s">
        <v>60</v>
      </c>
      <c r="D38" s="8" t="s">
        <v>40</v>
      </c>
      <c r="E38" s="16" t="s">
        <v>61</v>
      </c>
      <c r="F38" s="10">
        <v>0</v>
      </c>
      <c r="G38" s="10">
        <v>0</v>
      </c>
      <c r="H38" s="8">
        <v>7000</v>
      </c>
      <c r="I38" s="10"/>
      <c r="J38" s="10"/>
      <c r="K38" s="10"/>
      <c r="L38" s="10"/>
      <c r="M38" s="10"/>
      <c r="N38" s="10"/>
      <c r="O38" s="8">
        <f t="shared" si="2"/>
        <v>7000</v>
      </c>
      <c r="P38" s="8">
        <v>350</v>
      </c>
      <c r="Q38" s="8">
        <f t="shared" si="1"/>
        <v>6650</v>
      </c>
      <c r="R38" s="10">
        <v>0</v>
      </c>
    </row>
    <row r="39" spans="1:18" ht="60" customHeight="1" x14ac:dyDescent="0.2">
      <c r="A39" s="7">
        <f t="shared" si="0"/>
        <v>19</v>
      </c>
      <c r="B39" s="8" t="s">
        <v>38</v>
      </c>
      <c r="C39" s="18" t="s">
        <v>62</v>
      </c>
      <c r="D39" s="8" t="s">
        <v>40</v>
      </c>
      <c r="E39" s="16" t="s">
        <v>63</v>
      </c>
      <c r="F39" s="10">
        <v>0</v>
      </c>
      <c r="G39" s="10">
        <v>0</v>
      </c>
      <c r="H39" s="8">
        <v>7000</v>
      </c>
      <c r="I39" s="10"/>
      <c r="J39" s="10"/>
      <c r="K39" s="10"/>
      <c r="L39" s="10"/>
      <c r="M39" s="10"/>
      <c r="N39" s="10"/>
      <c r="O39" s="8">
        <f t="shared" si="2"/>
        <v>7000</v>
      </c>
      <c r="P39" s="8">
        <v>350</v>
      </c>
      <c r="Q39" s="8">
        <f t="shared" si="1"/>
        <v>6650</v>
      </c>
      <c r="R39" s="10">
        <v>0</v>
      </c>
    </row>
    <row r="40" spans="1:18" ht="60" customHeight="1" x14ac:dyDescent="0.2">
      <c r="A40" s="7">
        <f t="shared" si="0"/>
        <v>20</v>
      </c>
      <c r="B40" s="8" t="s">
        <v>38</v>
      </c>
      <c r="C40" s="18" t="s">
        <v>64</v>
      </c>
      <c r="D40" s="8" t="s">
        <v>40</v>
      </c>
      <c r="E40" s="16" t="s">
        <v>65</v>
      </c>
      <c r="F40" s="10">
        <v>0</v>
      </c>
      <c r="G40" s="10">
        <v>0</v>
      </c>
      <c r="H40" s="8">
        <v>7000</v>
      </c>
      <c r="I40" s="10"/>
      <c r="J40" s="10"/>
      <c r="K40" s="10"/>
      <c r="L40" s="10"/>
      <c r="M40" s="10"/>
      <c r="N40" s="10"/>
      <c r="O40" s="8">
        <f t="shared" si="2"/>
        <v>7000</v>
      </c>
      <c r="P40" s="8">
        <v>350</v>
      </c>
      <c r="Q40" s="8">
        <f t="shared" si="1"/>
        <v>6650</v>
      </c>
      <c r="R40" s="10">
        <v>0</v>
      </c>
    </row>
    <row r="41" spans="1:18" ht="60" customHeight="1" x14ac:dyDescent="0.2">
      <c r="A41" s="7">
        <f t="shared" si="0"/>
        <v>21</v>
      </c>
      <c r="B41" s="8" t="s">
        <v>38</v>
      </c>
      <c r="C41" s="18" t="s">
        <v>66</v>
      </c>
      <c r="D41" s="8" t="s">
        <v>40</v>
      </c>
      <c r="E41" s="16" t="s">
        <v>67</v>
      </c>
      <c r="F41" s="10">
        <v>0</v>
      </c>
      <c r="G41" s="10">
        <v>0</v>
      </c>
      <c r="H41" s="8">
        <v>7000</v>
      </c>
      <c r="I41" s="10"/>
      <c r="J41" s="10"/>
      <c r="K41" s="10"/>
      <c r="L41" s="10"/>
      <c r="M41" s="10"/>
      <c r="N41" s="10"/>
      <c r="O41" s="8">
        <f t="shared" si="2"/>
        <v>7000</v>
      </c>
      <c r="P41" s="8">
        <v>350</v>
      </c>
      <c r="Q41" s="8">
        <f t="shared" si="1"/>
        <v>6650</v>
      </c>
      <c r="R41" s="10">
        <v>0</v>
      </c>
    </row>
    <row r="42" spans="1:18" ht="60" customHeight="1" x14ac:dyDescent="0.2">
      <c r="A42" s="7">
        <f t="shared" si="0"/>
        <v>22</v>
      </c>
      <c r="B42" s="8" t="s">
        <v>38</v>
      </c>
      <c r="C42" s="18" t="s">
        <v>68</v>
      </c>
      <c r="D42" s="8" t="s">
        <v>49</v>
      </c>
      <c r="E42" s="16" t="s">
        <v>313</v>
      </c>
      <c r="F42" s="10">
        <v>0</v>
      </c>
      <c r="G42" s="10">
        <v>0</v>
      </c>
      <c r="H42" s="8">
        <v>8000</v>
      </c>
      <c r="I42" s="10"/>
      <c r="J42" s="10"/>
      <c r="K42" s="10"/>
      <c r="L42" s="10"/>
      <c r="M42" s="10"/>
      <c r="N42" s="10"/>
      <c r="O42" s="8">
        <f t="shared" si="2"/>
        <v>8000</v>
      </c>
      <c r="P42" s="8">
        <v>400</v>
      </c>
      <c r="Q42" s="8">
        <f t="shared" si="1"/>
        <v>7600</v>
      </c>
      <c r="R42" s="10">
        <v>0</v>
      </c>
    </row>
    <row r="43" spans="1:18" ht="60" customHeight="1" x14ac:dyDescent="0.2">
      <c r="A43" s="7">
        <f t="shared" si="0"/>
        <v>23</v>
      </c>
      <c r="B43" s="8" t="s">
        <v>38</v>
      </c>
      <c r="C43" s="18" t="s">
        <v>69</v>
      </c>
      <c r="D43" s="8" t="s">
        <v>52</v>
      </c>
      <c r="E43" s="16" t="s">
        <v>70</v>
      </c>
      <c r="F43" s="10">
        <v>0</v>
      </c>
      <c r="G43" s="10">
        <v>0</v>
      </c>
      <c r="H43" s="8">
        <v>12000</v>
      </c>
      <c r="I43" s="10"/>
      <c r="J43" s="10"/>
      <c r="K43" s="10"/>
      <c r="L43" s="10"/>
      <c r="M43" s="10"/>
      <c r="N43" s="10"/>
      <c r="O43" s="8">
        <f t="shared" si="2"/>
        <v>12000</v>
      </c>
      <c r="P43" s="8">
        <v>600</v>
      </c>
      <c r="Q43" s="8">
        <f t="shared" si="1"/>
        <v>11400</v>
      </c>
      <c r="R43" s="10">
        <v>0</v>
      </c>
    </row>
    <row r="44" spans="1:18" ht="60" customHeight="1" x14ac:dyDescent="0.2">
      <c r="A44" s="7">
        <f t="shared" si="0"/>
        <v>24</v>
      </c>
      <c r="B44" s="8" t="s">
        <v>38</v>
      </c>
      <c r="C44" s="18" t="s">
        <v>71</v>
      </c>
      <c r="D44" s="8" t="s">
        <v>40</v>
      </c>
      <c r="E44" s="16" t="s">
        <v>59</v>
      </c>
      <c r="F44" s="10">
        <v>0</v>
      </c>
      <c r="G44" s="10">
        <v>0</v>
      </c>
      <c r="H44" s="8">
        <v>9000</v>
      </c>
      <c r="I44" s="10"/>
      <c r="J44" s="10"/>
      <c r="K44" s="10"/>
      <c r="L44" s="10"/>
      <c r="M44" s="10"/>
      <c r="N44" s="10"/>
      <c r="O44" s="8">
        <f t="shared" si="2"/>
        <v>9000</v>
      </c>
      <c r="P44" s="8">
        <v>450</v>
      </c>
      <c r="Q44" s="8">
        <f t="shared" si="1"/>
        <v>8550</v>
      </c>
      <c r="R44" s="10">
        <v>0</v>
      </c>
    </row>
    <row r="45" spans="1:18" ht="60" customHeight="1" x14ac:dyDescent="0.2">
      <c r="A45" s="7">
        <f t="shared" si="0"/>
        <v>25</v>
      </c>
      <c r="B45" s="8" t="s">
        <v>38</v>
      </c>
      <c r="C45" s="18" t="s">
        <v>72</v>
      </c>
      <c r="D45" s="8" t="s">
        <v>49</v>
      </c>
      <c r="E45" s="16" t="s">
        <v>314</v>
      </c>
      <c r="F45" s="10">
        <v>0</v>
      </c>
      <c r="G45" s="10">
        <v>0</v>
      </c>
      <c r="H45" s="8">
        <v>8000</v>
      </c>
      <c r="I45" s="10"/>
      <c r="J45" s="10"/>
      <c r="K45" s="10"/>
      <c r="L45" s="10"/>
      <c r="M45" s="10"/>
      <c r="N45" s="10"/>
      <c r="O45" s="8">
        <f t="shared" si="2"/>
        <v>8000</v>
      </c>
      <c r="P45" s="8">
        <v>400</v>
      </c>
      <c r="Q45" s="8">
        <f t="shared" si="1"/>
        <v>7600</v>
      </c>
      <c r="R45" s="10">
        <v>0</v>
      </c>
    </row>
    <row r="46" spans="1:18" ht="60" customHeight="1" x14ac:dyDescent="0.2">
      <c r="A46" s="7">
        <f t="shared" si="0"/>
        <v>26</v>
      </c>
      <c r="B46" s="8" t="s">
        <v>38</v>
      </c>
      <c r="C46" s="18" t="s">
        <v>73</v>
      </c>
      <c r="D46" s="8" t="s">
        <v>40</v>
      </c>
      <c r="E46" s="16" t="s">
        <v>74</v>
      </c>
      <c r="F46" s="10">
        <v>0</v>
      </c>
      <c r="G46" s="10">
        <v>0</v>
      </c>
      <c r="H46" s="8">
        <v>9000</v>
      </c>
      <c r="I46" s="10"/>
      <c r="J46" s="10"/>
      <c r="K46" s="10"/>
      <c r="L46" s="10"/>
      <c r="M46" s="10"/>
      <c r="N46" s="10"/>
      <c r="O46" s="8">
        <f t="shared" si="2"/>
        <v>9000</v>
      </c>
      <c r="P46" s="8">
        <v>450</v>
      </c>
      <c r="Q46" s="8">
        <f t="shared" si="1"/>
        <v>8550</v>
      </c>
      <c r="R46" s="10">
        <v>0</v>
      </c>
    </row>
    <row r="47" spans="1:18" ht="60" customHeight="1" x14ac:dyDescent="0.2">
      <c r="A47" s="7">
        <f t="shared" si="0"/>
        <v>27</v>
      </c>
      <c r="B47" s="8" t="s">
        <v>38</v>
      </c>
      <c r="C47" s="18" t="s">
        <v>75</v>
      </c>
      <c r="D47" s="8" t="s">
        <v>49</v>
      </c>
      <c r="E47" s="16" t="s">
        <v>76</v>
      </c>
      <c r="F47" s="10">
        <v>0</v>
      </c>
      <c r="G47" s="10">
        <v>0</v>
      </c>
      <c r="H47" s="8">
        <v>8000</v>
      </c>
      <c r="I47" s="10"/>
      <c r="J47" s="10"/>
      <c r="K47" s="10"/>
      <c r="L47" s="10"/>
      <c r="M47" s="10"/>
      <c r="N47" s="10"/>
      <c r="O47" s="8">
        <f t="shared" si="2"/>
        <v>8000</v>
      </c>
      <c r="P47" s="8">
        <v>400</v>
      </c>
      <c r="Q47" s="8">
        <f t="shared" si="1"/>
        <v>7600</v>
      </c>
      <c r="R47" s="10">
        <v>0</v>
      </c>
    </row>
    <row r="48" spans="1:18" ht="60" customHeight="1" x14ac:dyDescent="0.2">
      <c r="A48" s="7">
        <f t="shared" si="0"/>
        <v>28</v>
      </c>
      <c r="B48" s="8" t="s">
        <v>38</v>
      </c>
      <c r="C48" s="18" t="s">
        <v>77</v>
      </c>
      <c r="D48" s="8" t="s">
        <v>49</v>
      </c>
      <c r="E48" s="16" t="s">
        <v>55</v>
      </c>
      <c r="F48" s="10">
        <v>0</v>
      </c>
      <c r="G48" s="10">
        <v>0</v>
      </c>
      <c r="H48" s="8">
        <v>8000</v>
      </c>
      <c r="I48" s="10"/>
      <c r="J48" s="10"/>
      <c r="K48" s="10"/>
      <c r="L48" s="10"/>
      <c r="M48" s="10"/>
      <c r="N48" s="10"/>
      <c r="O48" s="8">
        <f t="shared" si="2"/>
        <v>8000</v>
      </c>
      <c r="P48" s="8">
        <v>400</v>
      </c>
      <c r="Q48" s="8">
        <f t="shared" si="1"/>
        <v>7600</v>
      </c>
      <c r="R48" s="10">
        <v>0</v>
      </c>
    </row>
    <row r="49" spans="1:18" ht="60" customHeight="1" x14ac:dyDescent="0.2">
      <c r="A49" s="7">
        <f t="shared" si="0"/>
        <v>29</v>
      </c>
      <c r="B49" s="8" t="s">
        <v>38</v>
      </c>
      <c r="C49" s="18" t="s">
        <v>78</v>
      </c>
      <c r="D49" s="8" t="s">
        <v>40</v>
      </c>
      <c r="E49" s="16" t="s">
        <v>79</v>
      </c>
      <c r="F49" s="10">
        <v>0</v>
      </c>
      <c r="G49" s="10">
        <v>0</v>
      </c>
      <c r="H49" s="8">
        <v>8000</v>
      </c>
      <c r="I49" s="10"/>
      <c r="J49" s="10"/>
      <c r="K49" s="10"/>
      <c r="L49" s="10"/>
      <c r="M49" s="10"/>
      <c r="N49" s="10"/>
      <c r="O49" s="8">
        <f t="shared" si="2"/>
        <v>8000</v>
      </c>
      <c r="P49" s="8">
        <v>400</v>
      </c>
      <c r="Q49" s="8">
        <f t="shared" si="1"/>
        <v>7600</v>
      </c>
      <c r="R49" s="10">
        <v>0</v>
      </c>
    </row>
    <row r="50" spans="1:18" ht="60" customHeight="1" x14ac:dyDescent="0.2">
      <c r="A50" s="7">
        <f t="shared" si="0"/>
        <v>30</v>
      </c>
      <c r="B50" s="8" t="s">
        <v>38</v>
      </c>
      <c r="C50" s="18" t="s">
        <v>80</v>
      </c>
      <c r="D50" s="8" t="s">
        <v>40</v>
      </c>
      <c r="E50" s="16" t="s">
        <v>81</v>
      </c>
      <c r="F50" s="10">
        <v>0</v>
      </c>
      <c r="G50" s="10">
        <v>0</v>
      </c>
      <c r="H50" s="8">
        <v>12000</v>
      </c>
      <c r="I50" s="10"/>
      <c r="J50" s="10"/>
      <c r="K50" s="10"/>
      <c r="L50" s="10"/>
      <c r="M50" s="10"/>
      <c r="N50" s="10"/>
      <c r="O50" s="8">
        <f t="shared" si="2"/>
        <v>12000</v>
      </c>
      <c r="P50" s="8">
        <v>600</v>
      </c>
      <c r="Q50" s="8">
        <f t="shared" si="1"/>
        <v>11400</v>
      </c>
      <c r="R50" s="10">
        <v>0</v>
      </c>
    </row>
    <row r="51" spans="1:18" ht="60" customHeight="1" x14ac:dyDescent="0.2">
      <c r="A51" s="7">
        <f t="shared" si="0"/>
        <v>31</v>
      </c>
      <c r="B51" s="8" t="s">
        <v>38</v>
      </c>
      <c r="C51" s="18" t="s">
        <v>82</v>
      </c>
      <c r="D51" s="8" t="s">
        <v>40</v>
      </c>
      <c r="E51" s="16" t="s">
        <v>83</v>
      </c>
      <c r="F51" s="10">
        <v>0</v>
      </c>
      <c r="G51" s="10">
        <v>0</v>
      </c>
      <c r="H51" s="8">
        <v>8000</v>
      </c>
      <c r="I51" s="10"/>
      <c r="J51" s="10"/>
      <c r="K51" s="10"/>
      <c r="L51" s="10"/>
      <c r="M51" s="10"/>
      <c r="N51" s="10"/>
      <c r="O51" s="8">
        <f t="shared" si="2"/>
        <v>8000</v>
      </c>
      <c r="P51" s="8">
        <v>400</v>
      </c>
      <c r="Q51" s="8">
        <f t="shared" si="1"/>
        <v>7600</v>
      </c>
      <c r="R51" s="10">
        <v>0</v>
      </c>
    </row>
    <row r="52" spans="1:18" ht="60" customHeight="1" x14ac:dyDescent="0.2">
      <c r="A52" s="7">
        <f t="shared" si="0"/>
        <v>32</v>
      </c>
      <c r="B52" s="8" t="s">
        <v>38</v>
      </c>
      <c r="C52" s="18" t="s">
        <v>84</v>
      </c>
      <c r="D52" s="8" t="s">
        <v>40</v>
      </c>
      <c r="E52" s="16" t="s">
        <v>85</v>
      </c>
      <c r="F52" s="10">
        <v>0</v>
      </c>
      <c r="G52" s="10">
        <v>0</v>
      </c>
      <c r="H52" s="8">
        <v>8000</v>
      </c>
      <c r="I52" s="10"/>
      <c r="J52" s="10"/>
      <c r="K52" s="10"/>
      <c r="L52" s="10"/>
      <c r="M52" s="10"/>
      <c r="N52" s="10"/>
      <c r="O52" s="8">
        <f t="shared" si="2"/>
        <v>8000</v>
      </c>
      <c r="P52" s="8">
        <v>400</v>
      </c>
      <c r="Q52" s="8">
        <f t="shared" si="1"/>
        <v>7600</v>
      </c>
      <c r="R52" s="10">
        <v>0</v>
      </c>
    </row>
    <row r="53" spans="1:18" ht="60" customHeight="1" x14ac:dyDescent="0.2">
      <c r="A53" s="7">
        <f t="shared" si="0"/>
        <v>33</v>
      </c>
      <c r="B53" s="8" t="s">
        <v>38</v>
      </c>
      <c r="C53" s="18" t="s">
        <v>86</v>
      </c>
      <c r="D53" s="8" t="s">
        <v>40</v>
      </c>
      <c r="E53" s="16" t="s">
        <v>83</v>
      </c>
      <c r="F53" s="10">
        <v>0</v>
      </c>
      <c r="G53" s="10">
        <v>0</v>
      </c>
      <c r="H53" s="8">
        <v>9000</v>
      </c>
      <c r="I53" s="10"/>
      <c r="J53" s="10"/>
      <c r="K53" s="10"/>
      <c r="L53" s="10"/>
      <c r="M53" s="10"/>
      <c r="N53" s="10"/>
      <c r="O53" s="8">
        <f t="shared" si="2"/>
        <v>9000</v>
      </c>
      <c r="P53" s="8">
        <v>450</v>
      </c>
      <c r="Q53" s="8">
        <f t="shared" si="1"/>
        <v>8550</v>
      </c>
      <c r="R53" s="10">
        <v>0</v>
      </c>
    </row>
    <row r="54" spans="1:18" ht="60" customHeight="1" x14ac:dyDescent="0.2">
      <c r="A54" s="7">
        <f t="shared" si="0"/>
        <v>34</v>
      </c>
      <c r="B54" s="8" t="s">
        <v>38</v>
      </c>
      <c r="C54" s="18" t="s">
        <v>87</v>
      </c>
      <c r="D54" s="8" t="s">
        <v>40</v>
      </c>
      <c r="E54" s="16" t="s">
        <v>88</v>
      </c>
      <c r="F54" s="10">
        <v>0</v>
      </c>
      <c r="G54" s="10">
        <v>0</v>
      </c>
      <c r="H54" s="8">
        <v>12000</v>
      </c>
      <c r="I54" s="10"/>
      <c r="J54" s="10"/>
      <c r="K54" s="10"/>
      <c r="L54" s="10"/>
      <c r="M54" s="10"/>
      <c r="N54" s="10"/>
      <c r="O54" s="8">
        <f t="shared" si="2"/>
        <v>12000</v>
      </c>
      <c r="P54" s="8">
        <v>600</v>
      </c>
      <c r="Q54" s="8">
        <f t="shared" si="1"/>
        <v>11400</v>
      </c>
      <c r="R54" s="10">
        <v>0</v>
      </c>
    </row>
    <row r="55" spans="1:18" ht="60" customHeight="1" x14ac:dyDescent="0.2">
      <c r="A55" s="7">
        <f t="shared" si="0"/>
        <v>35</v>
      </c>
      <c r="B55" s="8" t="s">
        <v>38</v>
      </c>
      <c r="C55" s="18" t="s">
        <v>89</v>
      </c>
      <c r="D55" s="8" t="s">
        <v>90</v>
      </c>
      <c r="E55" s="16" t="s">
        <v>91</v>
      </c>
      <c r="F55" s="10">
        <v>0</v>
      </c>
      <c r="G55" s="10">
        <v>0</v>
      </c>
      <c r="H55" s="8">
        <v>12000</v>
      </c>
      <c r="I55" s="10"/>
      <c r="J55" s="10"/>
      <c r="K55" s="10"/>
      <c r="L55" s="10"/>
      <c r="M55" s="10"/>
      <c r="N55" s="10"/>
      <c r="O55" s="8">
        <f t="shared" si="2"/>
        <v>12000</v>
      </c>
      <c r="P55" s="8">
        <v>600</v>
      </c>
      <c r="Q55" s="8">
        <f t="shared" si="1"/>
        <v>11400</v>
      </c>
      <c r="R55" s="10">
        <v>0</v>
      </c>
    </row>
    <row r="56" spans="1:18" ht="60" customHeight="1" x14ac:dyDescent="0.2">
      <c r="A56" s="7">
        <f t="shared" si="0"/>
        <v>36</v>
      </c>
      <c r="B56" s="8" t="s">
        <v>38</v>
      </c>
      <c r="C56" s="18" t="s">
        <v>92</v>
      </c>
      <c r="D56" s="8" t="s">
        <v>52</v>
      </c>
      <c r="E56" s="16" t="s">
        <v>93</v>
      </c>
      <c r="F56" s="10">
        <v>0</v>
      </c>
      <c r="G56" s="10">
        <v>0</v>
      </c>
      <c r="H56" s="8">
        <v>12000</v>
      </c>
      <c r="I56" s="10"/>
      <c r="J56" s="10"/>
      <c r="K56" s="10"/>
      <c r="L56" s="10"/>
      <c r="M56" s="10"/>
      <c r="N56" s="10"/>
      <c r="O56" s="8">
        <f t="shared" si="2"/>
        <v>12000</v>
      </c>
      <c r="P56" s="8">
        <v>535.71</v>
      </c>
      <c r="Q56" s="8">
        <f t="shared" si="1"/>
        <v>11464.29</v>
      </c>
      <c r="R56" s="10">
        <v>0</v>
      </c>
    </row>
    <row r="57" spans="1:18" ht="60" customHeight="1" x14ac:dyDescent="0.2">
      <c r="A57" s="7">
        <f t="shared" si="0"/>
        <v>37</v>
      </c>
      <c r="B57" s="8" t="s">
        <v>38</v>
      </c>
      <c r="C57" s="18" t="s">
        <v>94</v>
      </c>
      <c r="D57" s="8" t="s">
        <v>52</v>
      </c>
      <c r="E57" s="16" t="s">
        <v>95</v>
      </c>
      <c r="F57" s="10">
        <v>0</v>
      </c>
      <c r="G57" s="10">
        <v>0</v>
      </c>
      <c r="H57" s="8">
        <v>15000</v>
      </c>
      <c r="I57" s="10"/>
      <c r="J57" s="10"/>
      <c r="K57" s="10"/>
      <c r="L57" s="10"/>
      <c r="M57" s="10"/>
      <c r="N57" s="10"/>
      <c r="O57" s="8">
        <f t="shared" si="2"/>
        <v>15000</v>
      </c>
      <c r="P57" s="8"/>
      <c r="Q57" s="8">
        <v>15000</v>
      </c>
      <c r="R57" s="10">
        <v>0</v>
      </c>
    </row>
    <row r="58" spans="1:18" ht="60" customHeight="1" x14ac:dyDescent="0.2">
      <c r="A58" s="7">
        <f t="shared" si="0"/>
        <v>38</v>
      </c>
      <c r="B58" s="8" t="s">
        <v>38</v>
      </c>
      <c r="C58" s="18" t="s">
        <v>96</v>
      </c>
      <c r="D58" s="8" t="s">
        <v>52</v>
      </c>
      <c r="E58" s="16" t="s">
        <v>65</v>
      </c>
      <c r="F58" s="10">
        <v>0</v>
      </c>
      <c r="G58" s="10">
        <v>0</v>
      </c>
      <c r="H58" s="8">
        <v>15000</v>
      </c>
      <c r="I58" s="10"/>
      <c r="J58" s="10"/>
      <c r="K58" s="10"/>
      <c r="L58" s="10"/>
      <c r="M58" s="10"/>
      <c r="N58" s="10"/>
      <c r="O58" s="8">
        <f t="shared" si="2"/>
        <v>15000</v>
      </c>
      <c r="P58" s="8"/>
      <c r="Q58" s="8">
        <v>15000</v>
      </c>
      <c r="R58" s="10">
        <v>0</v>
      </c>
    </row>
    <row r="59" spans="1:18" ht="60" customHeight="1" x14ac:dyDescent="0.2">
      <c r="A59" s="7">
        <f t="shared" si="0"/>
        <v>39</v>
      </c>
      <c r="B59" s="8" t="s">
        <v>38</v>
      </c>
      <c r="C59" s="18" t="s">
        <v>97</v>
      </c>
      <c r="D59" s="8" t="s">
        <v>40</v>
      </c>
      <c r="E59" s="16" t="s">
        <v>93</v>
      </c>
      <c r="F59" s="10">
        <v>0</v>
      </c>
      <c r="G59" s="10">
        <v>0</v>
      </c>
      <c r="H59" s="8">
        <v>6000</v>
      </c>
      <c r="I59" s="10"/>
      <c r="J59" s="10"/>
      <c r="K59" s="10"/>
      <c r="L59" s="10"/>
      <c r="M59" s="10"/>
      <c r="N59" s="10"/>
      <c r="O59" s="8">
        <f t="shared" ref="O59:O90" si="3">+H59</f>
        <v>6000</v>
      </c>
      <c r="P59" s="8">
        <v>300</v>
      </c>
      <c r="Q59" s="8">
        <f t="shared" ref="Q59:Q89" si="4">+O59-P59</f>
        <v>5700</v>
      </c>
      <c r="R59" s="10">
        <v>0</v>
      </c>
    </row>
    <row r="60" spans="1:18" ht="60" customHeight="1" x14ac:dyDescent="0.2">
      <c r="A60" s="7">
        <f t="shared" si="0"/>
        <v>40</v>
      </c>
      <c r="B60" s="8" t="s">
        <v>38</v>
      </c>
      <c r="C60" s="18" t="s">
        <v>98</v>
      </c>
      <c r="D60" s="8" t="s">
        <v>49</v>
      </c>
      <c r="E60" s="16" t="s">
        <v>93</v>
      </c>
      <c r="F60" s="10">
        <v>0</v>
      </c>
      <c r="G60" s="10">
        <v>0</v>
      </c>
      <c r="H60" s="8">
        <v>8000</v>
      </c>
      <c r="I60" s="10"/>
      <c r="J60" s="10"/>
      <c r="K60" s="10"/>
      <c r="L60" s="10"/>
      <c r="M60" s="10"/>
      <c r="N60" s="10"/>
      <c r="O60" s="8">
        <f t="shared" si="3"/>
        <v>8000</v>
      </c>
      <c r="P60" s="8">
        <v>400</v>
      </c>
      <c r="Q60" s="8">
        <f t="shared" si="4"/>
        <v>7600</v>
      </c>
      <c r="R60" s="10">
        <v>0</v>
      </c>
    </row>
    <row r="61" spans="1:18" ht="60" customHeight="1" x14ac:dyDescent="0.2">
      <c r="A61" s="7">
        <f t="shared" si="0"/>
        <v>41</v>
      </c>
      <c r="B61" s="8" t="s">
        <v>38</v>
      </c>
      <c r="C61" s="18" t="s">
        <v>99</v>
      </c>
      <c r="D61" s="8" t="s">
        <v>40</v>
      </c>
      <c r="E61" s="16" t="s">
        <v>93</v>
      </c>
      <c r="F61" s="10">
        <v>0</v>
      </c>
      <c r="G61" s="10">
        <v>0</v>
      </c>
      <c r="H61" s="8">
        <v>6000</v>
      </c>
      <c r="I61" s="10"/>
      <c r="J61" s="10"/>
      <c r="K61" s="10"/>
      <c r="L61" s="10"/>
      <c r="M61" s="10"/>
      <c r="N61" s="10"/>
      <c r="O61" s="8">
        <f t="shared" si="3"/>
        <v>6000</v>
      </c>
      <c r="P61" s="8">
        <v>300</v>
      </c>
      <c r="Q61" s="8">
        <f t="shared" si="4"/>
        <v>5700</v>
      </c>
      <c r="R61" s="10">
        <v>0</v>
      </c>
    </row>
    <row r="62" spans="1:18" ht="60" customHeight="1" x14ac:dyDescent="0.2">
      <c r="A62" s="7">
        <f t="shared" si="0"/>
        <v>42</v>
      </c>
      <c r="B62" s="8" t="s">
        <v>38</v>
      </c>
      <c r="C62" s="18" t="s">
        <v>100</v>
      </c>
      <c r="D62" s="8" t="s">
        <v>40</v>
      </c>
      <c r="E62" s="16" t="s">
        <v>101</v>
      </c>
      <c r="F62" s="10">
        <v>0</v>
      </c>
      <c r="G62" s="10">
        <v>0</v>
      </c>
      <c r="H62" s="8">
        <v>5000</v>
      </c>
      <c r="I62" s="10"/>
      <c r="J62" s="10"/>
      <c r="K62" s="10"/>
      <c r="L62" s="10"/>
      <c r="M62" s="10"/>
      <c r="N62" s="10"/>
      <c r="O62" s="8">
        <f t="shared" si="3"/>
        <v>5000</v>
      </c>
      <c r="P62" s="8">
        <v>250</v>
      </c>
      <c r="Q62" s="8">
        <f t="shared" si="4"/>
        <v>4750</v>
      </c>
      <c r="R62" s="10">
        <v>0</v>
      </c>
    </row>
    <row r="63" spans="1:18" ht="60" customHeight="1" x14ac:dyDescent="0.2">
      <c r="A63" s="7">
        <f t="shared" si="0"/>
        <v>43</v>
      </c>
      <c r="B63" s="8" t="s">
        <v>38</v>
      </c>
      <c r="C63" s="18" t="s">
        <v>102</v>
      </c>
      <c r="D63" s="8" t="s">
        <v>40</v>
      </c>
      <c r="E63" s="16" t="s">
        <v>101</v>
      </c>
      <c r="F63" s="10">
        <v>0</v>
      </c>
      <c r="G63" s="10">
        <v>0</v>
      </c>
      <c r="H63" s="8">
        <v>5000</v>
      </c>
      <c r="I63" s="10"/>
      <c r="J63" s="10"/>
      <c r="K63" s="10"/>
      <c r="L63" s="10"/>
      <c r="M63" s="10"/>
      <c r="N63" s="10"/>
      <c r="O63" s="8">
        <f t="shared" si="3"/>
        <v>5000</v>
      </c>
      <c r="P63" s="8">
        <v>250</v>
      </c>
      <c r="Q63" s="8">
        <f t="shared" si="4"/>
        <v>4750</v>
      </c>
      <c r="R63" s="10">
        <v>0</v>
      </c>
    </row>
    <row r="64" spans="1:18" ht="60" customHeight="1" x14ac:dyDescent="0.2">
      <c r="A64" s="7">
        <f t="shared" si="0"/>
        <v>44</v>
      </c>
      <c r="B64" s="8" t="s">
        <v>38</v>
      </c>
      <c r="C64" s="18" t="s">
        <v>103</v>
      </c>
      <c r="D64" s="8" t="s">
        <v>49</v>
      </c>
      <c r="E64" s="16" t="s">
        <v>101</v>
      </c>
      <c r="F64" s="10">
        <v>0</v>
      </c>
      <c r="G64" s="10">
        <v>0</v>
      </c>
      <c r="H64" s="8">
        <v>5000</v>
      </c>
      <c r="I64" s="10"/>
      <c r="J64" s="10"/>
      <c r="K64" s="10"/>
      <c r="L64" s="10"/>
      <c r="M64" s="10"/>
      <c r="N64" s="10"/>
      <c r="O64" s="8">
        <f t="shared" si="3"/>
        <v>5000</v>
      </c>
      <c r="P64" s="8">
        <v>250</v>
      </c>
      <c r="Q64" s="8">
        <f t="shared" si="4"/>
        <v>4750</v>
      </c>
      <c r="R64" s="10">
        <v>0</v>
      </c>
    </row>
    <row r="65" spans="1:18" ht="60" customHeight="1" x14ac:dyDescent="0.2">
      <c r="A65" s="7">
        <f t="shared" si="0"/>
        <v>45</v>
      </c>
      <c r="B65" s="8" t="s">
        <v>38</v>
      </c>
      <c r="C65" s="18" t="s">
        <v>104</v>
      </c>
      <c r="D65" s="8" t="s">
        <v>40</v>
      </c>
      <c r="E65" s="16" t="s">
        <v>101</v>
      </c>
      <c r="F65" s="10">
        <v>0</v>
      </c>
      <c r="G65" s="10">
        <v>0</v>
      </c>
      <c r="H65" s="8">
        <v>5000</v>
      </c>
      <c r="I65" s="10"/>
      <c r="J65" s="10"/>
      <c r="K65" s="10"/>
      <c r="L65" s="10"/>
      <c r="M65" s="10"/>
      <c r="N65" s="10"/>
      <c r="O65" s="8">
        <f t="shared" si="3"/>
        <v>5000</v>
      </c>
      <c r="P65" s="8">
        <v>250</v>
      </c>
      <c r="Q65" s="8">
        <f t="shared" si="4"/>
        <v>4750</v>
      </c>
      <c r="R65" s="10">
        <v>0</v>
      </c>
    </row>
    <row r="66" spans="1:18" ht="60" customHeight="1" x14ac:dyDescent="0.2">
      <c r="A66" s="7">
        <f t="shared" si="0"/>
        <v>46</v>
      </c>
      <c r="B66" s="8" t="s">
        <v>38</v>
      </c>
      <c r="C66" s="18" t="s">
        <v>105</v>
      </c>
      <c r="D66" s="8" t="s">
        <v>40</v>
      </c>
      <c r="E66" s="16" t="s">
        <v>101</v>
      </c>
      <c r="F66" s="10">
        <v>0</v>
      </c>
      <c r="G66" s="10">
        <v>0</v>
      </c>
      <c r="H66" s="8">
        <v>5000</v>
      </c>
      <c r="I66" s="10"/>
      <c r="J66" s="10"/>
      <c r="K66" s="10"/>
      <c r="L66" s="10"/>
      <c r="M66" s="10"/>
      <c r="N66" s="10"/>
      <c r="O66" s="8">
        <f t="shared" si="3"/>
        <v>5000</v>
      </c>
      <c r="P66" s="8">
        <v>250</v>
      </c>
      <c r="Q66" s="8">
        <f t="shared" si="4"/>
        <v>4750</v>
      </c>
      <c r="R66" s="10">
        <v>0</v>
      </c>
    </row>
    <row r="67" spans="1:18" ht="60" customHeight="1" x14ac:dyDescent="0.2">
      <c r="A67" s="7">
        <f t="shared" si="0"/>
        <v>47</v>
      </c>
      <c r="B67" s="8" t="s">
        <v>38</v>
      </c>
      <c r="C67" s="18" t="s">
        <v>107</v>
      </c>
      <c r="D67" s="8" t="s">
        <v>40</v>
      </c>
      <c r="E67" s="16" t="s">
        <v>101</v>
      </c>
      <c r="F67" s="10">
        <v>0</v>
      </c>
      <c r="G67" s="10">
        <v>0</v>
      </c>
      <c r="H67" s="8">
        <v>5000</v>
      </c>
      <c r="I67" s="10"/>
      <c r="J67" s="10"/>
      <c r="K67" s="10"/>
      <c r="L67" s="10"/>
      <c r="M67" s="10"/>
      <c r="N67" s="10"/>
      <c r="O67" s="8">
        <f t="shared" si="3"/>
        <v>5000</v>
      </c>
      <c r="P67" s="8">
        <v>250</v>
      </c>
      <c r="Q67" s="8">
        <f t="shared" si="4"/>
        <v>4750</v>
      </c>
      <c r="R67" s="10">
        <v>0</v>
      </c>
    </row>
    <row r="68" spans="1:18" ht="60" customHeight="1" x14ac:dyDescent="0.2">
      <c r="A68" s="7">
        <f t="shared" si="0"/>
        <v>48</v>
      </c>
      <c r="B68" s="8" t="s">
        <v>38</v>
      </c>
      <c r="C68" s="18" t="s">
        <v>108</v>
      </c>
      <c r="D68" s="8" t="s">
        <v>40</v>
      </c>
      <c r="E68" s="16" t="s">
        <v>109</v>
      </c>
      <c r="F68" s="10">
        <v>0</v>
      </c>
      <c r="G68" s="10">
        <v>0</v>
      </c>
      <c r="H68" s="8">
        <v>5000</v>
      </c>
      <c r="I68" s="10"/>
      <c r="J68" s="10"/>
      <c r="K68" s="10"/>
      <c r="L68" s="10"/>
      <c r="M68" s="10"/>
      <c r="N68" s="10"/>
      <c r="O68" s="8">
        <f t="shared" si="3"/>
        <v>5000</v>
      </c>
      <c r="P68" s="8">
        <v>250</v>
      </c>
      <c r="Q68" s="8">
        <f t="shared" si="4"/>
        <v>4750</v>
      </c>
      <c r="R68" s="10">
        <v>0</v>
      </c>
    </row>
    <row r="69" spans="1:18" ht="60" customHeight="1" x14ac:dyDescent="0.2">
      <c r="A69" s="7">
        <f t="shared" si="0"/>
        <v>49</v>
      </c>
      <c r="B69" s="8" t="s">
        <v>38</v>
      </c>
      <c r="C69" s="18" t="s">
        <v>110</v>
      </c>
      <c r="D69" s="8" t="s">
        <v>40</v>
      </c>
      <c r="E69" s="16" t="s">
        <v>101</v>
      </c>
      <c r="F69" s="10">
        <v>0</v>
      </c>
      <c r="G69" s="10">
        <v>0</v>
      </c>
      <c r="H69" s="8">
        <v>5000</v>
      </c>
      <c r="I69" s="10"/>
      <c r="J69" s="10"/>
      <c r="K69" s="10"/>
      <c r="L69" s="10"/>
      <c r="M69" s="10"/>
      <c r="N69" s="10"/>
      <c r="O69" s="8">
        <f t="shared" si="3"/>
        <v>5000</v>
      </c>
      <c r="P69" s="8">
        <v>250</v>
      </c>
      <c r="Q69" s="8">
        <f t="shared" si="4"/>
        <v>4750</v>
      </c>
      <c r="R69" s="10">
        <v>0</v>
      </c>
    </row>
    <row r="70" spans="1:18" ht="60" customHeight="1" x14ac:dyDescent="0.2">
      <c r="A70" s="7">
        <f t="shared" si="0"/>
        <v>50</v>
      </c>
      <c r="B70" s="8" t="s">
        <v>38</v>
      </c>
      <c r="C70" s="18" t="s">
        <v>111</v>
      </c>
      <c r="D70" s="8" t="s">
        <v>40</v>
      </c>
      <c r="E70" s="16" t="s">
        <v>101</v>
      </c>
      <c r="F70" s="10">
        <v>0</v>
      </c>
      <c r="G70" s="10">
        <v>0</v>
      </c>
      <c r="H70" s="8">
        <v>5000</v>
      </c>
      <c r="I70" s="10"/>
      <c r="J70" s="10"/>
      <c r="K70" s="10"/>
      <c r="L70" s="10"/>
      <c r="M70" s="10"/>
      <c r="N70" s="10"/>
      <c r="O70" s="8">
        <f t="shared" si="3"/>
        <v>5000</v>
      </c>
      <c r="P70" s="8">
        <v>250</v>
      </c>
      <c r="Q70" s="8">
        <f t="shared" si="4"/>
        <v>4750</v>
      </c>
      <c r="R70" s="10">
        <v>0</v>
      </c>
    </row>
    <row r="71" spans="1:18" ht="60" customHeight="1" x14ac:dyDescent="0.2">
      <c r="A71" s="7">
        <f t="shared" si="0"/>
        <v>51</v>
      </c>
      <c r="B71" s="8" t="s">
        <v>38</v>
      </c>
      <c r="C71" s="18" t="s">
        <v>112</v>
      </c>
      <c r="D71" s="8" t="s">
        <v>40</v>
      </c>
      <c r="E71" s="16" t="s">
        <v>113</v>
      </c>
      <c r="F71" s="10">
        <v>0</v>
      </c>
      <c r="G71" s="10">
        <v>0</v>
      </c>
      <c r="H71" s="8">
        <v>5000</v>
      </c>
      <c r="I71" s="10"/>
      <c r="J71" s="10"/>
      <c r="K71" s="10"/>
      <c r="L71" s="10"/>
      <c r="M71" s="10"/>
      <c r="N71" s="10"/>
      <c r="O71" s="8">
        <f t="shared" si="3"/>
        <v>5000</v>
      </c>
      <c r="P71" s="8">
        <v>250</v>
      </c>
      <c r="Q71" s="8">
        <f t="shared" si="4"/>
        <v>4750</v>
      </c>
      <c r="R71" s="10">
        <v>0</v>
      </c>
    </row>
    <row r="72" spans="1:18" ht="60" customHeight="1" x14ac:dyDescent="0.2">
      <c r="A72" s="7">
        <f t="shared" si="0"/>
        <v>52</v>
      </c>
      <c r="B72" s="8" t="s">
        <v>38</v>
      </c>
      <c r="C72" s="18" t="s">
        <v>114</v>
      </c>
      <c r="D72" s="8" t="s">
        <v>49</v>
      </c>
      <c r="E72" s="16" t="s">
        <v>101</v>
      </c>
      <c r="F72" s="10">
        <v>0</v>
      </c>
      <c r="G72" s="10">
        <v>0</v>
      </c>
      <c r="H72" s="8">
        <v>5000</v>
      </c>
      <c r="I72" s="10"/>
      <c r="J72" s="10"/>
      <c r="K72" s="10"/>
      <c r="L72" s="10"/>
      <c r="M72" s="10"/>
      <c r="N72" s="10"/>
      <c r="O72" s="8">
        <f t="shared" si="3"/>
        <v>5000</v>
      </c>
      <c r="P72" s="8">
        <v>250</v>
      </c>
      <c r="Q72" s="8">
        <f t="shared" si="4"/>
        <v>4750</v>
      </c>
      <c r="R72" s="10">
        <v>0</v>
      </c>
    </row>
    <row r="73" spans="1:18" ht="60" customHeight="1" x14ac:dyDescent="0.2">
      <c r="A73" s="7">
        <f t="shared" si="0"/>
        <v>53</v>
      </c>
      <c r="B73" s="8" t="s">
        <v>38</v>
      </c>
      <c r="C73" s="18" t="s">
        <v>115</v>
      </c>
      <c r="D73" s="8" t="s">
        <v>49</v>
      </c>
      <c r="E73" s="16" t="s">
        <v>101</v>
      </c>
      <c r="F73" s="10">
        <v>0</v>
      </c>
      <c r="G73" s="10">
        <v>0</v>
      </c>
      <c r="H73" s="8">
        <v>8000</v>
      </c>
      <c r="I73" s="10"/>
      <c r="J73" s="10"/>
      <c r="K73" s="10"/>
      <c r="L73" s="10"/>
      <c r="M73" s="10"/>
      <c r="N73" s="10"/>
      <c r="O73" s="8">
        <f t="shared" si="3"/>
        <v>8000</v>
      </c>
      <c r="P73" s="8">
        <v>400</v>
      </c>
      <c r="Q73" s="8">
        <f t="shared" si="4"/>
        <v>7600</v>
      </c>
      <c r="R73" s="10">
        <v>0</v>
      </c>
    </row>
    <row r="74" spans="1:18" ht="60" customHeight="1" x14ac:dyDescent="0.2">
      <c r="A74" s="7">
        <f t="shared" si="0"/>
        <v>54</v>
      </c>
      <c r="B74" s="8" t="s">
        <v>38</v>
      </c>
      <c r="C74" s="18" t="s">
        <v>116</v>
      </c>
      <c r="D74" s="8" t="s">
        <v>40</v>
      </c>
      <c r="E74" s="16" t="s">
        <v>101</v>
      </c>
      <c r="F74" s="10">
        <v>0</v>
      </c>
      <c r="G74" s="10">
        <v>0</v>
      </c>
      <c r="H74" s="8">
        <v>5000</v>
      </c>
      <c r="I74" s="10"/>
      <c r="J74" s="10"/>
      <c r="K74" s="10"/>
      <c r="L74" s="10"/>
      <c r="M74" s="10"/>
      <c r="N74" s="10"/>
      <c r="O74" s="8">
        <f t="shared" si="3"/>
        <v>5000</v>
      </c>
      <c r="P74" s="8">
        <v>250</v>
      </c>
      <c r="Q74" s="8">
        <f t="shared" si="4"/>
        <v>4750</v>
      </c>
      <c r="R74" s="10">
        <v>0</v>
      </c>
    </row>
    <row r="75" spans="1:18" ht="60" customHeight="1" x14ac:dyDescent="0.2">
      <c r="A75" s="7">
        <f t="shared" si="0"/>
        <v>55</v>
      </c>
      <c r="B75" s="8" t="s">
        <v>38</v>
      </c>
      <c r="C75" s="18" t="s">
        <v>117</v>
      </c>
      <c r="D75" s="8" t="s">
        <v>40</v>
      </c>
      <c r="E75" s="16" t="s">
        <v>101</v>
      </c>
      <c r="F75" s="10">
        <v>0</v>
      </c>
      <c r="G75" s="10">
        <v>0</v>
      </c>
      <c r="H75" s="8">
        <v>6000</v>
      </c>
      <c r="I75" s="10"/>
      <c r="J75" s="10"/>
      <c r="K75" s="10"/>
      <c r="L75" s="10"/>
      <c r="M75" s="10"/>
      <c r="N75" s="10"/>
      <c r="O75" s="8">
        <f t="shared" si="3"/>
        <v>6000</v>
      </c>
      <c r="P75" s="8">
        <v>300</v>
      </c>
      <c r="Q75" s="8">
        <f t="shared" si="4"/>
        <v>5700</v>
      </c>
      <c r="R75" s="10">
        <v>0</v>
      </c>
    </row>
    <row r="76" spans="1:18" ht="60" customHeight="1" x14ac:dyDescent="0.2">
      <c r="A76" s="7">
        <f t="shared" si="0"/>
        <v>56</v>
      </c>
      <c r="B76" s="8" t="s">
        <v>38</v>
      </c>
      <c r="C76" s="18" t="s">
        <v>118</v>
      </c>
      <c r="D76" s="8" t="s">
        <v>40</v>
      </c>
      <c r="E76" s="16" t="s">
        <v>101</v>
      </c>
      <c r="F76" s="10">
        <v>0</v>
      </c>
      <c r="G76" s="10">
        <v>0</v>
      </c>
      <c r="H76" s="8">
        <v>5000</v>
      </c>
      <c r="I76" s="10"/>
      <c r="J76" s="10"/>
      <c r="K76" s="10"/>
      <c r="L76" s="10"/>
      <c r="M76" s="10"/>
      <c r="N76" s="10"/>
      <c r="O76" s="8">
        <f t="shared" si="3"/>
        <v>5000</v>
      </c>
      <c r="P76" s="8">
        <v>250</v>
      </c>
      <c r="Q76" s="8">
        <f t="shared" si="4"/>
        <v>4750</v>
      </c>
      <c r="R76" s="10">
        <v>0</v>
      </c>
    </row>
    <row r="77" spans="1:18" ht="60" customHeight="1" x14ac:dyDescent="0.2">
      <c r="A77" s="7">
        <f t="shared" si="0"/>
        <v>57</v>
      </c>
      <c r="B77" s="8" t="s">
        <v>38</v>
      </c>
      <c r="C77" s="18" t="s">
        <v>119</v>
      </c>
      <c r="D77" s="8" t="s">
        <v>49</v>
      </c>
      <c r="E77" s="16" t="s">
        <v>101</v>
      </c>
      <c r="F77" s="10">
        <v>0</v>
      </c>
      <c r="G77" s="10">
        <v>0</v>
      </c>
      <c r="H77" s="8">
        <v>6000</v>
      </c>
      <c r="I77" s="10"/>
      <c r="J77" s="10"/>
      <c r="K77" s="10"/>
      <c r="L77" s="10"/>
      <c r="M77" s="10"/>
      <c r="N77" s="10"/>
      <c r="O77" s="8">
        <f t="shared" si="3"/>
        <v>6000</v>
      </c>
      <c r="P77" s="8">
        <v>300</v>
      </c>
      <c r="Q77" s="8">
        <f t="shared" si="4"/>
        <v>5700</v>
      </c>
      <c r="R77" s="10">
        <v>0</v>
      </c>
    </row>
    <row r="78" spans="1:18" ht="60" customHeight="1" x14ac:dyDescent="0.2">
      <c r="A78" s="7">
        <f t="shared" si="0"/>
        <v>58</v>
      </c>
      <c r="B78" s="8" t="s">
        <v>38</v>
      </c>
      <c r="C78" s="18" t="s">
        <v>120</v>
      </c>
      <c r="D78" s="8" t="s">
        <v>40</v>
      </c>
      <c r="E78" s="16" t="s">
        <v>113</v>
      </c>
      <c r="F78" s="10">
        <v>0</v>
      </c>
      <c r="G78" s="10">
        <v>0</v>
      </c>
      <c r="H78" s="8">
        <v>8000</v>
      </c>
      <c r="I78" s="10"/>
      <c r="J78" s="10"/>
      <c r="K78" s="10"/>
      <c r="L78" s="10"/>
      <c r="M78" s="10"/>
      <c r="N78" s="10"/>
      <c r="O78" s="8">
        <f t="shared" si="3"/>
        <v>8000</v>
      </c>
      <c r="P78" s="8">
        <v>400</v>
      </c>
      <c r="Q78" s="8">
        <f t="shared" si="4"/>
        <v>7600</v>
      </c>
      <c r="R78" s="10">
        <v>0</v>
      </c>
    </row>
    <row r="79" spans="1:18" ht="60" customHeight="1" x14ac:dyDescent="0.2">
      <c r="A79" s="7">
        <f t="shared" si="0"/>
        <v>59</v>
      </c>
      <c r="B79" s="8" t="s">
        <v>38</v>
      </c>
      <c r="C79" s="18" t="s">
        <v>121</v>
      </c>
      <c r="D79" s="8" t="s">
        <v>40</v>
      </c>
      <c r="E79" s="16" t="s">
        <v>113</v>
      </c>
      <c r="F79" s="10">
        <v>0</v>
      </c>
      <c r="G79" s="10">
        <v>0</v>
      </c>
      <c r="H79" s="8">
        <v>5000</v>
      </c>
      <c r="I79" s="10"/>
      <c r="J79" s="10"/>
      <c r="K79" s="10"/>
      <c r="L79" s="10"/>
      <c r="M79" s="10"/>
      <c r="N79" s="10"/>
      <c r="O79" s="8">
        <f t="shared" si="3"/>
        <v>5000</v>
      </c>
      <c r="P79" s="8">
        <v>250</v>
      </c>
      <c r="Q79" s="8">
        <f t="shared" si="4"/>
        <v>4750</v>
      </c>
      <c r="R79" s="10">
        <v>0</v>
      </c>
    </row>
    <row r="80" spans="1:18" ht="60" customHeight="1" x14ac:dyDescent="0.2">
      <c r="A80" s="7">
        <f t="shared" si="0"/>
        <v>60</v>
      </c>
      <c r="B80" s="8" t="s">
        <v>38</v>
      </c>
      <c r="C80" s="18" t="s">
        <v>122</v>
      </c>
      <c r="D80" s="8" t="s">
        <v>40</v>
      </c>
      <c r="E80" s="16" t="s">
        <v>93</v>
      </c>
      <c r="F80" s="10">
        <v>0</v>
      </c>
      <c r="G80" s="10">
        <v>0</v>
      </c>
      <c r="H80" s="8">
        <v>6000</v>
      </c>
      <c r="I80" s="10"/>
      <c r="J80" s="10"/>
      <c r="K80" s="10"/>
      <c r="L80" s="10"/>
      <c r="M80" s="10"/>
      <c r="N80" s="10"/>
      <c r="O80" s="8">
        <f t="shared" si="3"/>
        <v>6000</v>
      </c>
      <c r="P80" s="8">
        <v>300</v>
      </c>
      <c r="Q80" s="8">
        <f t="shared" si="4"/>
        <v>5700</v>
      </c>
      <c r="R80" s="10">
        <v>0</v>
      </c>
    </row>
    <row r="81" spans="1:18" ht="60" customHeight="1" x14ac:dyDescent="0.2">
      <c r="A81" s="7">
        <f t="shared" si="0"/>
        <v>61</v>
      </c>
      <c r="B81" s="8" t="s">
        <v>38</v>
      </c>
      <c r="C81" s="18" t="s">
        <v>123</v>
      </c>
      <c r="D81" s="8" t="s">
        <v>40</v>
      </c>
      <c r="E81" s="16" t="s">
        <v>113</v>
      </c>
      <c r="F81" s="10">
        <v>0</v>
      </c>
      <c r="G81" s="10">
        <v>0</v>
      </c>
      <c r="H81" s="8">
        <v>5000</v>
      </c>
      <c r="I81" s="10"/>
      <c r="J81" s="10"/>
      <c r="K81" s="10"/>
      <c r="L81" s="10"/>
      <c r="M81" s="10"/>
      <c r="N81" s="10"/>
      <c r="O81" s="8">
        <f t="shared" si="3"/>
        <v>5000</v>
      </c>
      <c r="P81" s="8">
        <v>250</v>
      </c>
      <c r="Q81" s="8">
        <f t="shared" si="4"/>
        <v>4750</v>
      </c>
      <c r="R81" s="10">
        <v>0</v>
      </c>
    </row>
    <row r="82" spans="1:18" ht="60" customHeight="1" x14ac:dyDescent="0.2">
      <c r="A82" s="7">
        <f t="shared" si="0"/>
        <v>62</v>
      </c>
      <c r="B82" s="8" t="s">
        <v>38</v>
      </c>
      <c r="C82" s="18" t="s">
        <v>124</v>
      </c>
      <c r="D82" s="8" t="s">
        <v>40</v>
      </c>
      <c r="E82" s="16" t="s">
        <v>101</v>
      </c>
      <c r="F82" s="10">
        <v>0</v>
      </c>
      <c r="G82" s="10">
        <v>0</v>
      </c>
      <c r="H82" s="8">
        <v>6000</v>
      </c>
      <c r="I82" s="10"/>
      <c r="J82" s="10"/>
      <c r="K82" s="10"/>
      <c r="L82" s="10"/>
      <c r="M82" s="10"/>
      <c r="N82" s="10"/>
      <c r="O82" s="8">
        <f t="shared" si="3"/>
        <v>6000</v>
      </c>
      <c r="P82" s="8">
        <v>300</v>
      </c>
      <c r="Q82" s="8">
        <f t="shared" si="4"/>
        <v>5700</v>
      </c>
      <c r="R82" s="10">
        <v>0</v>
      </c>
    </row>
    <row r="83" spans="1:18" ht="60" customHeight="1" x14ac:dyDescent="0.2">
      <c r="A83" s="7">
        <f t="shared" si="0"/>
        <v>63</v>
      </c>
      <c r="B83" s="8" t="s">
        <v>38</v>
      </c>
      <c r="C83" s="18" t="s">
        <v>125</v>
      </c>
      <c r="D83" s="8" t="s">
        <v>49</v>
      </c>
      <c r="E83" s="16" t="s">
        <v>93</v>
      </c>
      <c r="F83" s="10">
        <v>0</v>
      </c>
      <c r="G83" s="10">
        <v>0</v>
      </c>
      <c r="H83" s="8">
        <v>6000</v>
      </c>
      <c r="I83" s="10"/>
      <c r="J83" s="10"/>
      <c r="K83" s="10"/>
      <c r="L83" s="10"/>
      <c r="M83" s="10"/>
      <c r="N83" s="10"/>
      <c r="O83" s="8">
        <f t="shared" si="3"/>
        <v>6000</v>
      </c>
      <c r="P83" s="8">
        <v>300</v>
      </c>
      <c r="Q83" s="8">
        <f t="shared" si="4"/>
        <v>5700</v>
      </c>
      <c r="R83" s="10">
        <v>0</v>
      </c>
    </row>
    <row r="84" spans="1:18" ht="60" customHeight="1" x14ac:dyDescent="0.2">
      <c r="A84" s="7">
        <f t="shared" si="0"/>
        <v>64</v>
      </c>
      <c r="B84" s="8" t="s">
        <v>38</v>
      </c>
      <c r="C84" s="18" t="s">
        <v>126</v>
      </c>
      <c r="D84" s="8" t="s">
        <v>49</v>
      </c>
      <c r="E84" s="16" t="s">
        <v>113</v>
      </c>
      <c r="F84" s="10">
        <v>0</v>
      </c>
      <c r="G84" s="10">
        <v>0</v>
      </c>
      <c r="H84" s="8">
        <v>5000</v>
      </c>
      <c r="I84" s="10"/>
      <c r="J84" s="10"/>
      <c r="K84" s="10"/>
      <c r="L84" s="10"/>
      <c r="M84" s="10"/>
      <c r="N84" s="10"/>
      <c r="O84" s="8">
        <f t="shared" si="3"/>
        <v>5000</v>
      </c>
      <c r="P84" s="8">
        <v>250</v>
      </c>
      <c r="Q84" s="8">
        <f t="shared" si="4"/>
        <v>4750</v>
      </c>
      <c r="R84" s="10">
        <v>0</v>
      </c>
    </row>
    <row r="85" spans="1:18" ht="60" customHeight="1" x14ac:dyDescent="0.2">
      <c r="A85" s="7">
        <f t="shared" si="0"/>
        <v>65</v>
      </c>
      <c r="B85" s="8" t="s">
        <v>38</v>
      </c>
      <c r="C85" s="18" t="s">
        <v>127</v>
      </c>
      <c r="D85" s="8" t="s">
        <v>49</v>
      </c>
      <c r="E85" s="16" t="s">
        <v>113</v>
      </c>
      <c r="F85" s="10">
        <v>0</v>
      </c>
      <c r="G85" s="10">
        <v>0</v>
      </c>
      <c r="H85" s="8">
        <v>5000</v>
      </c>
      <c r="I85" s="10"/>
      <c r="J85" s="10"/>
      <c r="K85" s="10"/>
      <c r="L85" s="10"/>
      <c r="M85" s="10"/>
      <c r="N85" s="10"/>
      <c r="O85" s="8">
        <f t="shared" si="3"/>
        <v>5000</v>
      </c>
      <c r="P85" s="8">
        <v>250</v>
      </c>
      <c r="Q85" s="8">
        <f t="shared" si="4"/>
        <v>4750</v>
      </c>
      <c r="R85" s="10">
        <v>0</v>
      </c>
    </row>
    <row r="86" spans="1:18" ht="60" customHeight="1" x14ac:dyDescent="0.2">
      <c r="A86" s="7">
        <f t="shared" si="0"/>
        <v>66</v>
      </c>
      <c r="B86" s="8" t="s">
        <v>38</v>
      </c>
      <c r="C86" s="18" t="s">
        <v>128</v>
      </c>
      <c r="D86" s="8" t="s">
        <v>40</v>
      </c>
      <c r="E86" s="16" t="s">
        <v>113</v>
      </c>
      <c r="F86" s="10">
        <v>0</v>
      </c>
      <c r="G86" s="10">
        <v>0</v>
      </c>
      <c r="H86" s="8">
        <v>9000</v>
      </c>
      <c r="I86" s="10"/>
      <c r="J86" s="10"/>
      <c r="K86" s="10"/>
      <c r="L86" s="10"/>
      <c r="M86" s="10"/>
      <c r="N86" s="10"/>
      <c r="O86" s="8">
        <f t="shared" si="3"/>
        <v>9000</v>
      </c>
      <c r="P86" s="8">
        <v>450</v>
      </c>
      <c r="Q86" s="8">
        <f t="shared" si="4"/>
        <v>8550</v>
      </c>
      <c r="R86" s="10">
        <v>0</v>
      </c>
    </row>
    <row r="87" spans="1:18" ht="60" customHeight="1" x14ac:dyDescent="0.2">
      <c r="A87" s="7">
        <f t="shared" ref="A87:A150" si="5">+A86+1</f>
        <v>67</v>
      </c>
      <c r="B87" s="8" t="s">
        <v>38</v>
      </c>
      <c r="C87" s="18" t="s">
        <v>129</v>
      </c>
      <c r="D87" s="8" t="s">
        <v>49</v>
      </c>
      <c r="E87" s="16" t="s">
        <v>130</v>
      </c>
      <c r="F87" s="10">
        <v>0</v>
      </c>
      <c r="G87" s="10">
        <v>0</v>
      </c>
      <c r="H87" s="8">
        <v>6500</v>
      </c>
      <c r="I87" s="10"/>
      <c r="J87" s="10"/>
      <c r="K87" s="10"/>
      <c r="L87" s="10"/>
      <c r="M87" s="10"/>
      <c r="N87" s="10"/>
      <c r="O87" s="8">
        <f t="shared" si="3"/>
        <v>6500</v>
      </c>
      <c r="P87" s="8">
        <v>325</v>
      </c>
      <c r="Q87" s="8">
        <f t="shared" si="4"/>
        <v>6175</v>
      </c>
      <c r="R87" s="10">
        <v>0</v>
      </c>
    </row>
    <row r="88" spans="1:18" ht="60" customHeight="1" x14ac:dyDescent="0.2">
      <c r="A88" s="7">
        <f t="shared" si="5"/>
        <v>68</v>
      </c>
      <c r="B88" s="8" t="s">
        <v>38</v>
      </c>
      <c r="C88" s="18" t="s">
        <v>131</v>
      </c>
      <c r="D88" s="8" t="s">
        <v>40</v>
      </c>
      <c r="E88" s="16" t="s">
        <v>132</v>
      </c>
      <c r="F88" s="10">
        <v>0</v>
      </c>
      <c r="G88" s="10">
        <v>0</v>
      </c>
      <c r="H88" s="8">
        <v>6000</v>
      </c>
      <c r="I88" s="10"/>
      <c r="J88" s="10"/>
      <c r="K88" s="10"/>
      <c r="L88" s="10"/>
      <c r="M88" s="10"/>
      <c r="N88" s="10"/>
      <c r="O88" s="8">
        <f t="shared" si="3"/>
        <v>6000</v>
      </c>
      <c r="P88" s="8">
        <v>300</v>
      </c>
      <c r="Q88" s="8">
        <f t="shared" si="4"/>
        <v>5700</v>
      </c>
      <c r="R88" s="10">
        <v>0</v>
      </c>
    </row>
    <row r="89" spans="1:18" ht="60" customHeight="1" x14ac:dyDescent="0.2">
      <c r="A89" s="7">
        <f t="shared" si="5"/>
        <v>69</v>
      </c>
      <c r="B89" s="8" t="s">
        <v>38</v>
      </c>
      <c r="C89" s="18" t="s">
        <v>133</v>
      </c>
      <c r="D89" s="8" t="s">
        <v>49</v>
      </c>
      <c r="E89" s="16" t="s">
        <v>93</v>
      </c>
      <c r="F89" s="10">
        <v>0</v>
      </c>
      <c r="G89" s="10">
        <v>0</v>
      </c>
      <c r="H89" s="8">
        <v>6000</v>
      </c>
      <c r="I89" s="10"/>
      <c r="J89" s="10"/>
      <c r="K89" s="10"/>
      <c r="L89" s="10"/>
      <c r="M89" s="10"/>
      <c r="N89" s="10"/>
      <c r="O89" s="8">
        <f t="shared" si="3"/>
        <v>6000</v>
      </c>
      <c r="P89" s="8">
        <v>300</v>
      </c>
      <c r="Q89" s="8">
        <f t="shared" si="4"/>
        <v>5700</v>
      </c>
      <c r="R89" s="10">
        <v>0</v>
      </c>
    </row>
    <row r="90" spans="1:18" ht="60" customHeight="1" x14ac:dyDescent="0.2">
      <c r="A90" s="7">
        <f t="shared" si="5"/>
        <v>70</v>
      </c>
      <c r="B90" s="8" t="s">
        <v>38</v>
      </c>
      <c r="C90" s="18" t="s">
        <v>134</v>
      </c>
      <c r="D90" s="8" t="s">
        <v>40</v>
      </c>
      <c r="E90" s="16" t="s">
        <v>93</v>
      </c>
      <c r="F90" s="10">
        <v>0</v>
      </c>
      <c r="G90" s="10">
        <v>0</v>
      </c>
      <c r="H90" s="8">
        <v>6000</v>
      </c>
      <c r="I90" s="10"/>
      <c r="J90" s="10"/>
      <c r="K90" s="10"/>
      <c r="L90" s="10"/>
      <c r="M90" s="10"/>
      <c r="N90" s="10"/>
      <c r="O90" s="8">
        <f t="shared" si="3"/>
        <v>6000</v>
      </c>
      <c r="P90" s="8">
        <v>300</v>
      </c>
      <c r="Q90" s="8">
        <f t="shared" ref="Q90:Q108" si="6">+O90-P90</f>
        <v>5700</v>
      </c>
      <c r="R90" s="10">
        <v>0</v>
      </c>
    </row>
    <row r="91" spans="1:18" ht="60" customHeight="1" x14ac:dyDescent="0.2">
      <c r="A91" s="7">
        <f t="shared" si="5"/>
        <v>71</v>
      </c>
      <c r="B91" s="8" t="s">
        <v>38</v>
      </c>
      <c r="C91" s="18" t="s">
        <v>135</v>
      </c>
      <c r="D91" s="8" t="s">
        <v>40</v>
      </c>
      <c r="E91" s="16" t="s">
        <v>101</v>
      </c>
      <c r="F91" s="10">
        <v>0</v>
      </c>
      <c r="G91" s="10">
        <v>0</v>
      </c>
      <c r="H91" s="8">
        <v>8000</v>
      </c>
      <c r="I91" s="10"/>
      <c r="J91" s="10"/>
      <c r="K91" s="10"/>
      <c r="L91" s="10"/>
      <c r="M91" s="10"/>
      <c r="N91" s="10"/>
      <c r="O91" s="8">
        <f t="shared" ref="O91:O122" si="7">+H91</f>
        <v>8000</v>
      </c>
      <c r="P91" s="8">
        <v>400</v>
      </c>
      <c r="Q91" s="8">
        <f t="shared" si="6"/>
        <v>7600</v>
      </c>
      <c r="R91" s="10">
        <v>0</v>
      </c>
    </row>
    <row r="92" spans="1:18" ht="60" customHeight="1" x14ac:dyDescent="0.2">
      <c r="A92" s="7">
        <f t="shared" si="5"/>
        <v>72</v>
      </c>
      <c r="B92" s="8" t="s">
        <v>38</v>
      </c>
      <c r="C92" s="18" t="s">
        <v>136</v>
      </c>
      <c r="D92" s="8" t="s">
        <v>40</v>
      </c>
      <c r="E92" s="16" t="s">
        <v>93</v>
      </c>
      <c r="F92" s="10">
        <v>0</v>
      </c>
      <c r="G92" s="10">
        <v>0</v>
      </c>
      <c r="H92" s="8">
        <v>6000</v>
      </c>
      <c r="I92" s="10"/>
      <c r="J92" s="10"/>
      <c r="K92" s="10"/>
      <c r="L92" s="10"/>
      <c r="M92" s="10"/>
      <c r="N92" s="10"/>
      <c r="O92" s="8">
        <f t="shared" si="7"/>
        <v>6000</v>
      </c>
      <c r="P92" s="8">
        <v>300</v>
      </c>
      <c r="Q92" s="8">
        <f t="shared" si="6"/>
        <v>5700</v>
      </c>
      <c r="R92" s="10">
        <v>0</v>
      </c>
    </row>
    <row r="93" spans="1:18" ht="60" customHeight="1" x14ac:dyDescent="0.2">
      <c r="A93" s="7">
        <f t="shared" si="5"/>
        <v>73</v>
      </c>
      <c r="B93" s="8" t="s">
        <v>38</v>
      </c>
      <c r="C93" s="18" t="s">
        <v>137</v>
      </c>
      <c r="D93" s="8" t="s">
        <v>40</v>
      </c>
      <c r="E93" s="16" t="s">
        <v>93</v>
      </c>
      <c r="F93" s="10">
        <v>0</v>
      </c>
      <c r="G93" s="10">
        <v>0</v>
      </c>
      <c r="H93" s="8">
        <v>6000</v>
      </c>
      <c r="I93" s="10"/>
      <c r="J93" s="10"/>
      <c r="K93" s="10"/>
      <c r="L93" s="10"/>
      <c r="M93" s="10"/>
      <c r="N93" s="10"/>
      <c r="O93" s="8">
        <f t="shared" si="7"/>
        <v>6000</v>
      </c>
      <c r="P93" s="8">
        <v>300</v>
      </c>
      <c r="Q93" s="8">
        <f t="shared" si="6"/>
        <v>5700</v>
      </c>
      <c r="R93" s="10">
        <v>0</v>
      </c>
    </row>
    <row r="94" spans="1:18" ht="60" customHeight="1" x14ac:dyDescent="0.2">
      <c r="A94" s="7">
        <f t="shared" si="5"/>
        <v>74</v>
      </c>
      <c r="B94" s="8" t="s">
        <v>38</v>
      </c>
      <c r="C94" s="18" t="s">
        <v>138</v>
      </c>
      <c r="D94" s="8" t="s">
        <v>40</v>
      </c>
      <c r="E94" s="16" t="s">
        <v>101</v>
      </c>
      <c r="F94" s="10">
        <v>0</v>
      </c>
      <c r="G94" s="10">
        <v>0</v>
      </c>
      <c r="H94" s="8">
        <v>8000</v>
      </c>
      <c r="I94" s="10"/>
      <c r="J94" s="10"/>
      <c r="K94" s="10"/>
      <c r="L94" s="10"/>
      <c r="M94" s="10"/>
      <c r="N94" s="10"/>
      <c r="O94" s="8">
        <f t="shared" si="7"/>
        <v>8000</v>
      </c>
      <c r="P94" s="8">
        <v>400</v>
      </c>
      <c r="Q94" s="8">
        <f t="shared" si="6"/>
        <v>7600</v>
      </c>
      <c r="R94" s="10">
        <v>0</v>
      </c>
    </row>
    <row r="95" spans="1:18" ht="60" customHeight="1" x14ac:dyDescent="0.2">
      <c r="A95" s="7">
        <f t="shared" si="5"/>
        <v>75</v>
      </c>
      <c r="B95" s="8" t="s">
        <v>38</v>
      </c>
      <c r="C95" s="18" t="s">
        <v>139</v>
      </c>
      <c r="D95" s="8" t="s">
        <v>40</v>
      </c>
      <c r="E95" s="16" t="s">
        <v>101</v>
      </c>
      <c r="F95" s="10">
        <v>0</v>
      </c>
      <c r="G95" s="10">
        <v>0</v>
      </c>
      <c r="H95" s="8">
        <v>6000</v>
      </c>
      <c r="I95" s="10"/>
      <c r="J95" s="10"/>
      <c r="K95" s="10"/>
      <c r="L95" s="10"/>
      <c r="M95" s="10"/>
      <c r="N95" s="10"/>
      <c r="O95" s="8">
        <f t="shared" si="7"/>
        <v>6000</v>
      </c>
      <c r="P95" s="8">
        <v>300</v>
      </c>
      <c r="Q95" s="8">
        <f t="shared" si="6"/>
        <v>5700</v>
      </c>
      <c r="R95" s="10">
        <v>0</v>
      </c>
    </row>
    <row r="96" spans="1:18" ht="60" customHeight="1" x14ac:dyDescent="0.2">
      <c r="A96" s="7">
        <f t="shared" si="5"/>
        <v>76</v>
      </c>
      <c r="B96" s="8" t="s">
        <v>38</v>
      </c>
      <c r="C96" s="18" t="s">
        <v>140</v>
      </c>
      <c r="D96" s="8" t="s">
        <v>40</v>
      </c>
      <c r="E96" s="16" t="s">
        <v>93</v>
      </c>
      <c r="F96" s="10">
        <v>0</v>
      </c>
      <c r="G96" s="10">
        <v>0</v>
      </c>
      <c r="H96" s="8">
        <v>6000</v>
      </c>
      <c r="I96" s="10"/>
      <c r="J96" s="10"/>
      <c r="K96" s="10"/>
      <c r="L96" s="10"/>
      <c r="M96" s="10"/>
      <c r="N96" s="10"/>
      <c r="O96" s="8">
        <f t="shared" si="7"/>
        <v>6000</v>
      </c>
      <c r="P96" s="8">
        <v>300</v>
      </c>
      <c r="Q96" s="8">
        <f t="shared" si="6"/>
        <v>5700</v>
      </c>
      <c r="R96" s="10">
        <v>0</v>
      </c>
    </row>
    <row r="97" spans="1:18" ht="60" customHeight="1" x14ac:dyDescent="0.2">
      <c r="A97" s="7">
        <f t="shared" si="5"/>
        <v>77</v>
      </c>
      <c r="B97" s="8" t="s">
        <v>38</v>
      </c>
      <c r="C97" s="18" t="s">
        <v>141</v>
      </c>
      <c r="D97" s="8" t="s">
        <v>40</v>
      </c>
      <c r="E97" s="16" t="s">
        <v>142</v>
      </c>
      <c r="F97" s="10">
        <v>0</v>
      </c>
      <c r="G97" s="10">
        <v>0</v>
      </c>
      <c r="H97" s="8">
        <v>9000</v>
      </c>
      <c r="I97" s="10"/>
      <c r="J97" s="10"/>
      <c r="K97" s="10"/>
      <c r="L97" s="10"/>
      <c r="M97" s="10"/>
      <c r="N97" s="10"/>
      <c r="O97" s="8">
        <f t="shared" si="7"/>
        <v>9000</v>
      </c>
      <c r="P97" s="8">
        <v>450</v>
      </c>
      <c r="Q97" s="8">
        <f t="shared" si="6"/>
        <v>8550</v>
      </c>
      <c r="R97" s="10">
        <v>0</v>
      </c>
    </row>
    <row r="98" spans="1:18" ht="60" customHeight="1" x14ac:dyDescent="0.2">
      <c r="A98" s="7">
        <f t="shared" si="5"/>
        <v>78</v>
      </c>
      <c r="B98" s="8" t="s">
        <v>38</v>
      </c>
      <c r="C98" s="18" t="s">
        <v>143</v>
      </c>
      <c r="D98" s="8" t="s">
        <v>49</v>
      </c>
      <c r="E98" s="16" t="s">
        <v>101</v>
      </c>
      <c r="F98" s="10">
        <v>0</v>
      </c>
      <c r="G98" s="10">
        <v>0</v>
      </c>
      <c r="H98" s="8">
        <v>6000</v>
      </c>
      <c r="I98" s="10"/>
      <c r="J98" s="10"/>
      <c r="K98" s="10"/>
      <c r="L98" s="10"/>
      <c r="M98" s="10"/>
      <c r="N98" s="10"/>
      <c r="O98" s="8">
        <f t="shared" si="7"/>
        <v>6000</v>
      </c>
      <c r="P98" s="8">
        <v>300</v>
      </c>
      <c r="Q98" s="8">
        <f t="shared" si="6"/>
        <v>5700</v>
      </c>
      <c r="R98" s="10">
        <v>0</v>
      </c>
    </row>
    <row r="99" spans="1:18" ht="60" customHeight="1" x14ac:dyDescent="0.2">
      <c r="A99" s="7">
        <f t="shared" si="5"/>
        <v>79</v>
      </c>
      <c r="B99" s="8" t="s">
        <v>38</v>
      </c>
      <c r="C99" s="18" t="s">
        <v>144</v>
      </c>
      <c r="D99" s="8" t="s">
        <v>40</v>
      </c>
      <c r="E99" s="16" t="s">
        <v>106</v>
      </c>
      <c r="F99" s="10">
        <v>0</v>
      </c>
      <c r="G99" s="10">
        <v>0</v>
      </c>
      <c r="H99" s="8">
        <v>7000</v>
      </c>
      <c r="I99" s="10"/>
      <c r="J99" s="10"/>
      <c r="K99" s="10"/>
      <c r="L99" s="10"/>
      <c r="M99" s="10"/>
      <c r="N99" s="10"/>
      <c r="O99" s="8">
        <f t="shared" si="7"/>
        <v>7000</v>
      </c>
      <c r="P99" s="8">
        <v>350</v>
      </c>
      <c r="Q99" s="8">
        <f t="shared" si="6"/>
        <v>6650</v>
      </c>
      <c r="R99" s="10">
        <v>0</v>
      </c>
    </row>
    <row r="100" spans="1:18" ht="60" customHeight="1" x14ac:dyDescent="0.2">
      <c r="A100" s="7">
        <f t="shared" si="5"/>
        <v>80</v>
      </c>
      <c r="B100" s="8" t="s">
        <v>38</v>
      </c>
      <c r="C100" s="18" t="s">
        <v>145</v>
      </c>
      <c r="D100" s="8" t="s">
        <v>49</v>
      </c>
      <c r="E100" s="16" t="s">
        <v>113</v>
      </c>
      <c r="F100" s="10">
        <v>0</v>
      </c>
      <c r="G100" s="10">
        <v>0</v>
      </c>
      <c r="H100" s="8">
        <v>7000</v>
      </c>
      <c r="I100" s="10"/>
      <c r="J100" s="10"/>
      <c r="K100" s="10"/>
      <c r="L100" s="10"/>
      <c r="M100" s="10"/>
      <c r="N100" s="10"/>
      <c r="O100" s="8">
        <f t="shared" si="7"/>
        <v>7000</v>
      </c>
      <c r="P100" s="8">
        <v>350</v>
      </c>
      <c r="Q100" s="8">
        <f t="shared" si="6"/>
        <v>6650</v>
      </c>
      <c r="R100" s="10">
        <v>0</v>
      </c>
    </row>
    <row r="101" spans="1:18" ht="60" customHeight="1" x14ac:dyDescent="0.2">
      <c r="A101" s="7">
        <f t="shared" si="5"/>
        <v>81</v>
      </c>
      <c r="B101" s="8" t="s">
        <v>38</v>
      </c>
      <c r="C101" s="18" t="s">
        <v>146</v>
      </c>
      <c r="D101" s="8" t="s">
        <v>49</v>
      </c>
      <c r="E101" s="16" t="s">
        <v>106</v>
      </c>
      <c r="F101" s="10">
        <v>0</v>
      </c>
      <c r="G101" s="10">
        <v>0</v>
      </c>
      <c r="H101" s="8">
        <v>7000</v>
      </c>
      <c r="I101" s="10"/>
      <c r="J101" s="10"/>
      <c r="K101" s="10"/>
      <c r="L101" s="10"/>
      <c r="M101" s="10"/>
      <c r="N101" s="10"/>
      <c r="O101" s="8">
        <f t="shared" si="7"/>
        <v>7000</v>
      </c>
      <c r="P101" s="8">
        <v>350</v>
      </c>
      <c r="Q101" s="8">
        <f t="shared" si="6"/>
        <v>6650</v>
      </c>
      <c r="R101" s="10">
        <v>0</v>
      </c>
    </row>
    <row r="102" spans="1:18" ht="60" customHeight="1" x14ac:dyDescent="0.2">
      <c r="A102" s="7">
        <f t="shared" si="5"/>
        <v>82</v>
      </c>
      <c r="B102" s="8" t="s">
        <v>38</v>
      </c>
      <c r="C102" s="18" t="s">
        <v>147</v>
      </c>
      <c r="D102" s="8" t="s">
        <v>40</v>
      </c>
      <c r="E102" s="16" t="s">
        <v>93</v>
      </c>
      <c r="F102" s="10">
        <v>0</v>
      </c>
      <c r="G102" s="10">
        <v>0</v>
      </c>
      <c r="H102" s="8">
        <v>8000</v>
      </c>
      <c r="I102" s="10"/>
      <c r="J102" s="10"/>
      <c r="K102" s="10"/>
      <c r="L102" s="10"/>
      <c r="M102" s="10"/>
      <c r="N102" s="10"/>
      <c r="O102" s="8">
        <f t="shared" si="7"/>
        <v>8000</v>
      </c>
      <c r="P102" s="8">
        <v>400</v>
      </c>
      <c r="Q102" s="8">
        <f t="shared" si="6"/>
        <v>7600</v>
      </c>
      <c r="R102" s="10">
        <v>0</v>
      </c>
    </row>
    <row r="103" spans="1:18" ht="60" customHeight="1" x14ac:dyDescent="0.2">
      <c r="A103" s="7">
        <f t="shared" si="5"/>
        <v>83</v>
      </c>
      <c r="B103" s="8" t="s">
        <v>38</v>
      </c>
      <c r="C103" s="18" t="s">
        <v>148</v>
      </c>
      <c r="D103" s="8" t="s">
        <v>40</v>
      </c>
      <c r="E103" s="16" t="s">
        <v>113</v>
      </c>
      <c r="F103" s="10">
        <v>0</v>
      </c>
      <c r="G103" s="10">
        <v>0</v>
      </c>
      <c r="H103" s="8">
        <v>8000</v>
      </c>
      <c r="I103" s="10"/>
      <c r="J103" s="10"/>
      <c r="K103" s="10"/>
      <c r="L103" s="10"/>
      <c r="M103" s="10"/>
      <c r="N103" s="10"/>
      <c r="O103" s="8">
        <f t="shared" si="7"/>
        <v>8000</v>
      </c>
      <c r="P103" s="8">
        <v>400</v>
      </c>
      <c r="Q103" s="8">
        <f t="shared" si="6"/>
        <v>7600</v>
      </c>
      <c r="R103" s="10">
        <v>0</v>
      </c>
    </row>
    <row r="104" spans="1:18" ht="60" customHeight="1" x14ac:dyDescent="0.2">
      <c r="A104" s="7">
        <f t="shared" si="5"/>
        <v>84</v>
      </c>
      <c r="B104" s="8" t="s">
        <v>38</v>
      </c>
      <c r="C104" s="18" t="s">
        <v>315</v>
      </c>
      <c r="D104" s="8" t="s">
        <v>40</v>
      </c>
      <c r="E104" s="16" t="s">
        <v>93</v>
      </c>
      <c r="F104" s="10">
        <v>0</v>
      </c>
      <c r="G104" s="10">
        <v>0</v>
      </c>
      <c r="H104" s="8">
        <v>9000</v>
      </c>
      <c r="I104" s="10"/>
      <c r="J104" s="10"/>
      <c r="K104" s="10"/>
      <c r="L104" s="10"/>
      <c r="M104" s="10"/>
      <c r="N104" s="10"/>
      <c r="O104" s="8">
        <f t="shared" si="7"/>
        <v>9000</v>
      </c>
      <c r="P104" s="8">
        <v>450</v>
      </c>
      <c r="Q104" s="8">
        <f t="shared" si="6"/>
        <v>8550</v>
      </c>
      <c r="R104" s="10">
        <v>0</v>
      </c>
    </row>
    <row r="105" spans="1:18" ht="60" customHeight="1" x14ac:dyDescent="0.2">
      <c r="A105" s="7">
        <f t="shared" si="5"/>
        <v>85</v>
      </c>
      <c r="B105" s="8" t="s">
        <v>38</v>
      </c>
      <c r="C105" s="18" t="s">
        <v>149</v>
      </c>
      <c r="D105" s="8" t="s">
        <v>40</v>
      </c>
      <c r="E105" s="16" t="s">
        <v>150</v>
      </c>
      <c r="F105" s="10">
        <v>0</v>
      </c>
      <c r="G105" s="10">
        <v>0</v>
      </c>
      <c r="H105" s="8">
        <v>7000</v>
      </c>
      <c r="I105" s="10"/>
      <c r="J105" s="10"/>
      <c r="K105" s="10"/>
      <c r="L105" s="10"/>
      <c r="M105" s="10"/>
      <c r="N105" s="10"/>
      <c r="O105" s="8">
        <f t="shared" si="7"/>
        <v>7000</v>
      </c>
      <c r="P105" s="8">
        <v>350</v>
      </c>
      <c r="Q105" s="8">
        <f t="shared" si="6"/>
        <v>6650</v>
      </c>
      <c r="R105" s="10">
        <v>0</v>
      </c>
    </row>
    <row r="106" spans="1:18" ht="60" customHeight="1" x14ac:dyDescent="0.2">
      <c r="A106" s="7">
        <f t="shared" si="5"/>
        <v>86</v>
      </c>
      <c r="B106" s="8" t="s">
        <v>38</v>
      </c>
      <c r="C106" s="18" t="s">
        <v>151</v>
      </c>
      <c r="D106" s="8" t="s">
        <v>40</v>
      </c>
      <c r="E106" s="16" t="s">
        <v>152</v>
      </c>
      <c r="F106" s="10">
        <v>0</v>
      </c>
      <c r="G106" s="10">
        <v>0</v>
      </c>
      <c r="H106" s="8">
        <v>6000</v>
      </c>
      <c r="I106" s="10"/>
      <c r="J106" s="10"/>
      <c r="K106" s="10"/>
      <c r="L106" s="10"/>
      <c r="M106" s="10"/>
      <c r="N106" s="10"/>
      <c r="O106" s="8">
        <f t="shared" si="7"/>
        <v>6000</v>
      </c>
      <c r="P106" s="8">
        <v>300</v>
      </c>
      <c r="Q106" s="8">
        <f t="shared" si="6"/>
        <v>5700</v>
      </c>
      <c r="R106" s="10">
        <v>0</v>
      </c>
    </row>
    <row r="107" spans="1:18" ht="60" customHeight="1" x14ac:dyDescent="0.2">
      <c r="A107" s="7">
        <f t="shared" si="5"/>
        <v>87</v>
      </c>
      <c r="B107" s="8" t="s">
        <v>38</v>
      </c>
      <c r="C107" s="18" t="s">
        <v>153</v>
      </c>
      <c r="D107" s="8" t="s">
        <v>40</v>
      </c>
      <c r="E107" s="16" t="s">
        <v>152</v>
      </c>
      <c r="F107" s="10">
        <v>0</v>
      </c>
      <c r="G107" s="10">
        <v>0</v>
      </c>
      <c r="H107" s="8">
        <v>6000</v>
      </c>
      <c r="I107" s="10"/>
      <c r="J107" s="10"/>
      <c r="K107" s="10"/>
      <c r="L107" s="10"/>
      <c r="M107" s="10"/>
      <c r="N107" s="10"/>
      <c r="O107" s="8">
        <f t="shared" si="7"/>
        <v>6000</v>
      </c>
      <c r="P107" s="8">
        <v>300</v>
      </c>
      <c r="Q107" s="8">
        <f t="shared" si="6"/>
        <v>5700</v>
      </c>
      <c r="R107" s="10">
        <v>0</v>
      </c>
    </row>
    <row r="108" spans="1:18" ht="60" customHeight="1" x14ac:dyDescent="0.2">
      <c r="A108" s="7">
        <f t="shared" si="5"/>
        <v>88</v>
      </c>
      <c r="B108" s="8" t="s">
        <v>38</v>
      </c>
      <c r="C108" s="18" t="s">
        <v>154</v>
      </c>
      <c r="D108" s="8" t="s">
        <v>40</v>
      </c>
      <c r="E108" s="16" t="s">
        <v>152</v>
      </c>
      <c r="F108" s="10">
        <v>0</v>
      </c>
      <c r="G108" s="10">
        <v>0</v>
      </c>
      <c r="H108" s="8">
        <v>7000</v>
      </c>
      <c r="I108" s="10"/>
      <c r="J108" s="10"/>
      <c r="K108" s="10"/>
      <c r="L108" s="10"/>
      <c r="M108" s="10"/>
      <c r="N108" s="10"/>
      <c r="O108" s="8">
        <f t="shared" si="7"/>
        <v>7000</v>
      </c>
      <c r="P108" s="10">
        <v>350</v>
      </c>
      <c r="Q108" s="8">
        <f t="shared" si="6"/>
        <v>6650</v>
      </c>
      <c r="R108" s="10">
        <v>0</v>
      </c>
    </row>
    <row r="109" spans="1:18" ht="60" customHeight="1" x14ac:dyDescent="0.2">
      <c r="A109" s="7">
        <f t="shared" si="5"/>
        <v>89</v>
      </c>
      <c r="B109" s="8" t="s">
        <v>38</v>
      </c>
      <c r="C109" s="18" t="s">
        <v>155</v>
      </c>
      <c r="D109" s="8" t="s">
        <v>49</v>
      </c>
      <c r="E109" s="16" t="s">
        <v>156</v>
      </c>
      <c r="F109" s="10">
        <v>0</v>
      </c>
      <c r="G109" s="10">
        <v>0</v>
      </c>
      <c r="H109" s="8">
        <v>5000</v>
      </c>
      <c r="I109" s="10"/>
      <c r="J109" s="10"/>
      <c r="K109" s="10"/>
      <c r="L109" s="10"/>
      <c r="M109" s="10"/>
      <c r="N109" s="10"/>
      <c r="O109" s="8">
        <f t="shared" si="7"/>
        <v>5000</v>
      </c>
      <c r="P109" s="8"/>
      <c r="Q109" s="8">
        <v>5000</v>
      </c>
      <c r="R109" s="10">
        <v>0</v>
      </c>
    </row>
    <row r="110" spans="1:18" ht="60" customHeight="1" x14ac:dyDescent="0.2">
      <c r="A110" s="7">
        <f t="shared" si="5"/>
        <v>90</v>
      </c>
      <c r="B110" s="8" t="s">
        <v>38</v>
      </c>
      <c r="C110" s="18" t="s">
        <v>157</v>
      </c>
      <c r="D110" s="8" t="s">
        <v>49</v>
      </c>
      <c r="E110" s="16" t="s">
        <v>156</v>
      </c>
      <c r="F110" s="10">
        <v>0</v>
      </c>
      <c r="G110" s="10">
        <v>0</v>
      </c>
      <c r="H110" s="8">
        <v>6000</v>
      </c>
      <c r="I110" s="10"/>
      <c r="J110" s="10"/>
      <c r="K110" s="10"/>
      <c r="L110" s="10"/>
      <c r="M110" s="10"/>
      <c r="N110" s="10"/>
      <c r="O110" s="8">
        <f t="shared" si="7"/>
        <v>6000</v>
      </c>
      <c r="P110" s="8">
        <v>300</v>
      </c>
      <c r="Q110" s="8">
        <f t="shared" ref="Q110:Q131" si="8">+O110-P110</f>
        <v>5700</v>
      </c>
      <c r="R110" s="10">
        <v>0</v>
      </c>
    </row>
    <row r="111" spans="1:18" ht="60" customHeight="1" x14ac:dyDescent="0.2">
      <c r="A111" s="7">
        <f t="shared" si="5"/>
        <v>91</v>
      </c>
      <c r="B111" s="8" t="s">
        <v>38</v>
      </c>
      <c r="C111" s="18" t="s">
        <v>158</v>
      </c>
      <c r="D111" s="8" t="s">
        <v>49</v>
      </c>
      <c r="E111" s="16" t="s">
        <v>156</v>
      </c>
      <c r="F111" s="10">
        <v>0</v>
      </c>
      <c r="G111" s="10">
        <v>0</v>
      </c>
      <c r="H111" s="8">
        <v>6000</v>
      </c>
      <c r="I111" s="10"/>
      <c r="J111" s="10"/>
      <c r="K111" s="10"/>
      <c r="L111" s="10"/>
      <c r="M111" s="10"/>
      <c r="N111" s="10"/>
      <c r="O111" s="8">
        <f t="shared" si="7"/>
        <v>6000</v>
      </c>
      <c r="P111" s="8">
        <v>300</v>
      </c>
      <c r="Q111" s="8">
        <f t="shared" si="8"/>
        <v>5700</v>
      </c>
      <c r="R111" s="10">
        <v>0</v>
      </c>
    </row>
    <row r="112" spans="1:18" ht="60" customHeight="1" x14ac:dyDescent="0.2">
      <c r="A112" s="7">
        <f t="shared" si="5"/>
        <v>92</v>
      </c>
      <c r="B112" s="8" t="s">
        <v>38</v>
      </c>
      <c r="C112" s="18" t="s">
        <v>159</v>
      </c>
      <c r="D112" s="8" t="s">
        <v>49</v>
      </c>
      <c r="E112" s="16" t="s">
        <v>156</v>
      </c>
      <c r="F112" s="10">
        <v>0</v>
      </c>
      <c r="G112" s="10">
        <v>0</v>
      </c>
      <c r="H112" s="8">
        <v>7000</v>
      </c>
      <c r="I112" s="10"/>
      <c r="J112" s="10"/>
      <c r="K112" s="10"/>
      <c r="L112" s="10"/>
      <c r="M112" s="10"/>
      <c r="N112" s="10"/>
      <c r="O112" s="8">
        <f t="shared" si="7"/>
        <v>7000</v>
      </c>
      <c r="P112" s="8">
        <v>350</v>
      </c>
      <c r="Q112" s="8">
        <f t="shared" si="8"/>
        <v>6650</v>
      </c>
      <c r="R112" s="10">
        <v>0</v>
      </c>
    </row>
    <row r="113" spans="1:18" ht="60" customHeight="1" x14ac:dyDescent="0.2">
      <c r="A113" s="7">
        <f t="shared" si="5"/>
        <v>93</v>
      </c>
      <c r="B113" s="8" t="s">
        <v>38</v>
      </c>
      <c r="C113" s="18" t="s">
        <v>160</v>
      </c>
      <c r="D113" s="8" t="s">
        <v>40</v>
      </c>
      <c r="E113" s="16" t="s">
        <v>161</v>
      </c>
      <c r="F113" s="10">
        <v>0</v>
      </c>
      <c r="G113" s="10">
        <v>0</v>
      </c>
      <c r="H113" s="8">
        <v>7000</v>
      </c>
      <c r="I113" s="10"/>
      <c r="J113" s="10"/>
      <c r="K113" s="10"/>
      <c r="L113" s="10"/>
      <c r="M113" s="10"/>
      <c r="N113" s="10"/>
      <c r="O113" s="8">
        <f t="shared" si="7"/>
        <v>7000</v>
      </c>
      <c r="P113" s="8">
        <v>350</v>
      </c>
      <c r="Q113" s="8">
        <f t="shared" si="8"/>
        <v>6650</v>
      </c>
      <c r="R113" s="10">
        <v>0</v>
      </c>
    </row>
    <row r="114" spans="1:18" ht="60" customHeight="1" x14ac:dyDescent="0.2">
      <c r="A114" s="7">
        <f t="shared" si="5"/>
        <v>94</v>
      </c>
      <c r="B114" s="8" t="s">
        <v>38</v>
      </c>
      <c r="C114" s="18" t="s">
        <v>162</v>
      </c>
      <c r="D114" s="8" t="s">
        <v>49</v>
      </c>
      <c r="E114" s="16" t="s">
        <v>161</v>
      </c>
      <c r="F114" s="10">
        <v>0</v>
      </c>
      <c r="G114" s="10">
        <v>0</v>
      </c>
      <c r="H114" s="8">
        <v>7000</v>
      </c>
      <c r="I114" s="10"/>
      <c r="J114" s="10"/>
      <c r="K114" s="10"/>
      <c r="L114" s="10"/>
      <c r="M114" s="10"/>
      <c r="N114" s="10"/>
      <c r="O114" s="8">
        <f t="shared" si="7"/>
        <v>7000</v>
      </c>
      <c r="P114" s="8">
        <v>350</v>
      </c>
      <c r="Q114" s="8">
        <f t="shared" si="8"/>
        <v>6650</v>
      </c>
      <c r="R114" s="10">
        <v>0</v>
      </c>
    </row>
    <row r="115" spans="1:18" ht="60" customHeight="1" x14ac:dyDescent="0.2">
      <c r="A115" s="7">
        <f t="shared" si="5"/>
        <v>95</v>
      </c>
      <c r="B115" s="8" t="s">
        <v>38</v>
      </c>
      <c r="C115" s="18" t="s">
        <v>163</v>
      </c>
      <c r="D115" s="8" t="s">
        <v>49</v>
      </c>
      <c r="E115" s="16" t="s">
        <v>164</v>
      </c>
      <c r="F115" s="10">
        <v>0</v>
      </c>
      <c r="G115" s="10">
        <v>0</v>
      </c>
      <c r="H115" s="8">
        <v>7000</v>
      </c>
      <c r="I115" s="10"/>
      <c r="J115" s="10"/>
      <c r="K115" s="10"/>
      <c r="L115" s="10"/>
      <c r="M115" s="10"/>
      <c r="N115" s="10"/>
      <c r="O115" s="8">
        <f t="shared" si="7"/>
        <v>7000</v>
      </c>
      <c r="P115" s="8">
        <v>350</v>
      </c>
      <c r="Q115" s="8">
        <f t="shared" si="8"/>
        <v>6650</v>
      </c>
      <c r="R115" s="10">
        <v>0</v>
      </c>
    </row>
    <row r="116" spans="1:18" ht="60" customHeight="1" x14ac:dyDescent="0.2">
      <c r="A116" s="7">
        <f t="shared" si="5"/>
        <v>96</v>
      </c>
      <c r="B116" s="8" t="s">
        <v>38</v>
      </c>
      <c r="C116" s="18" t="s">
        <v>165</v>
      </c>
      <c r="D116" s="8" t="s">
        <v>49</v>
      </c>
      <c r="E116" s="16" t="s">
        <v>164</v>
      </c>
      <c r="F116" s="10">
        <v>0</v>
      </c>
      <c r="G116" s="10">
        <v>0</v>
      </c>
      <c r="H116" s="8">
        <v>7000</v>
      </c>
      <c r="I116" s="10"/>
      <c r="J116" s="10"/>
      <c r="K116" s="10"/>
      <c r="L116" s="10"/>
      <c r="M116" s="10"/>
      <c r="N116" s="10"/>
      <c r="O116" s="8">
        <f t="shared" si="7"/>
        <v>7000</v>
      </c>
      <c r="P116" s="8">
        <v>350</v>
      </c>
      <c r="Q116" s="8">
        <f t="shared" si="8"/>
        <v>6650</v>
      </c>
      <c r="R116" s="10">
        <v>0</v>
      </c>
    </row>
    <row r="117" spans="1:18" ht="60" customHeight="1" x14ac:dyDescent="0.2">
      <c r="A117" s="7">
        <f t="shared" si="5"/>
        <v>97</v>
      </c>
      <c r="B117" s="8" t="s">
        <v>38</v>
      </c>
      <c r="C117" s="18" t="s">
        <v>166</v>
      </c>
      <c r="D117" s="8" t="s">
        <v>49</v>
      </c>
      <c r="E117" s="16" t="s">
        <v>164</v>
      </c>
      <c r="F117" s="10">
        <v>0</v>
      </c>
      <c r="G117" s="10">
        <v>0</v>
      </c>
      <c r="H117" s="8">
        <v>6000</v>
      </c>
      <c r="I117" s="10"/>
      <c r="J117" s="10"/>
      <c r="K117" s="10"/>
      <c r="L117" s="10"/>
      <c r="M117" s="10"/>
      <c r="N117" s="10"/>
      <c r="O117" s="8">
        <f t="shared" si="7"/>
        <v>6000</v>
      </c>
      <c r="P117" s="8">
        <v>300</v>
      </c>
      <c r="Q117" s="8">
        <f t="shared" si="8"/>
        <v>5700</v>
      </c>
      <c r="R117" s="10">
        <v>0</v>
      </c>
    </row>
    <row r="118" spans="1:18" ht="60" customHeight="1" x14ac:dyDescent="0.2">
      <c r="A118" s="7">
        <f t="shared" si="5"/>
        <v>98</v>
      </c>
      <c r="B118" s="8" t="s">
        <v>38</v>
      </c>
      <c r="C118" s="18" t="s">
        <v>167</v>
      </c>
      <c r="D118" s="8" t="s">
        <v>49</v>
      </c>
      <c r="E118" s="16" t="s">
        <v>164</v>
      </c>
      <c r="F118" s="10">
        <v>0</v>
      </c>
      <c r="G118" s="10">
        <v>0</v>
      </c>
      <c r="H118" s="8">
        <v>7000</v>
      </c>
      <c r="I118" s="10"/>
      <c r="J118" s="10"/>
      <c r="K118" s="10"/>
      <c r="L118" s="10"/>
      <c r="M118" s="10"/>
      <c r="N118" s="10"/>
      <c r="O118" s="8">
        <f t="shared" si="7"/>
        <v>7000</v>
      </c>
      <c r="P118" s="8">
        <v>350</v>
      </c>
      <c r="Q118" s="8">
        <f t="shared" si="8"/>
        <v>6650</v>
      </c>
      <c r="R118" s="10">
        <v>0</v>
      </c>
    </row>
    <row r="119" spans="1:18" ht="60" customHeight="1" x14ac:dyDescent="0.2">
      <c r="A119" s="7">
        <f t="shared" si="5"/>
        <v>99</v>
      </c>
      <c r="B119" s="8" t="s">
        <v>38</v>
      </c>
      <c r="C119" s="18" t="s">
        <v>168</v>
      </c>
      <c r="D119" s="8" t="s">
        <v>49</v>
      </c>
      <c r="E119" s="16" t="s">
        <v>164</v>
      </c>
      <c r="F119" s="10">
        <v>0</v>
      </c>
      <c r="G119" s="10">
        <v>0</v>
      </c>
      <c r="H119" s="8">
        <v>6000</v>
      </c>
      <c r="I119" s="10"/>
      <c r="J119" s="10"/>
      <c r="K119" s="10"/>
      <c r="L119" s="10"/>
      <c r="M119" s="10"/>
      <c r="N119" s="10"/>
      <c r="O119" s="8">
        <f t="shared" si="7"/>
        <v>6000</v>
      </c>
      <c r="P119" s="8">
        <v>300</v>
      </c>
      <c r="Q119" s="8">
        <f t="shared" si="8"/>
        <v>5700</v>
      </c>
      <c r="R119" s="10">
        <v>0</v>
      </c>
    </row>
    <row r="120" spans="1:18" ht="60" customHeight="1" x14ac:dyDescent="0.2">
      <c r="A120" s="7">
        <f t="shared" si="5"/>
        <v>100</v>
      </c>
      <c r="B120" s="8" t="s">
        <v>38</v>
      </c>
      <c r="C120" s="18" t="s">
        <v>169</v>
      </c>
      <c r="D120" s="8" t="s">
        <v>49</v>
      </c>
      <c r="E120" s="16" t="s">
        <v>164</v>
      </c>
      <c r="F120" s="10">
        <v>0</v>
      </c>
      <c r="G120" s="10">
        <v>0</v>
      </c>
      <c r="H120" s="8">
        <v>6000</v>
      </c>
      <c r="I120" s="10"/>
      <c r="J120" s="10"/>
      <c r="K120" s="10"/>
      <c r="L120" s="10"/>
      <c r="M120" s="10"/>
      <c r="N120" s="10"/>
      <c r="O120" s="8">
        <f t="shared" si="7"/>
        <v>6000</v>
      </c>
      <c r="P120" s="8">
        <v>300</v>
      </c>
      <c r="Q120" s="8">
        <f t="shared" si="8"/>
        <v>5700</v>
      </c>
      <c r="R120" s="10">
        <v>0</v>
      </c>
    </row>
    <row r="121" spans="1:18" ht="60" customHeight="1" x14ac:dyDescent="0.2">
      <c r="A121" s="7">
        <f t="shared" si="5"/>
        <v>101</v>
      </c>
      <c r="B121" s="8" t="s">
        <v>38</v>
      </c>
      <c r="C121" s="18" t="s">
        <v>170</v>
      </c>
      <c r="D121" s="8" t="s">
        <v>49</v>
      </c>
      <c r="E121" s="16" t="s">
        <v>164</v>
      </c>
      <c r="F121" s="10">
        <v>0</v>
      </c>
      <c r="G121" s="10">
        <v>0</v>
      </c>
      <c r="H121" s="8">
        <v>7000</v>
      </c>
      <c r="I121" s="10"/>
      <c r="J121" s="10"/>
      <c r="K121" s="10"/>
      <c r="L121" s="10"/>
      <c r="M121" s="10"/>
      <c r="N121" s="10"/>
      <c r="O121" s="8">
        <f t="shared" si="7"/>
        <v>7000</v>
      </c>
      <c r="P121" s="8">
        <v>350</v>
      </c>
      <c r="Q121" s="8">
        <f t="shared" si="8"/>
        <v>6650</v>
      </c>
      <c r="R121" s="10">
        <v>0</v>
      </c>
    </row>
    <row r="122" spans="1:18" ht="60" customHeight="1" x14ac:dyDescent="0.2">
      <c r="A122" s="7">
        <f t="shared" si="5"/>
        <v>102</v>
      </c>
      <c r="B122" s="8" t="s">
        <v>38</v>
      </c>
      <c r="C122" s="18" t="s">
        <v>171</v>
      </c>
      <c r="D122" s="8" t="s">
        <v>49</v>
      </c>
      <c r="E122" s="16" t="s">
        <v>164</v>
      </c>
      <c r="F122" s="10">
        <v>0</v>
      </c>
      <c r="G122" s="10">
        <v>0</v>
      </c>
      <c r="H122" s="8">
        <v>8000</v>
      </c>
      <c r="I122" s="10"/>
      <c r="J122" s="10"/>
      <c r="K122" s="10"/>
      <c r="L122" s="10"/>
      <c r="M122" s="10"/>
      <c r="N122" s="10"/>
      <c r="O122" s="8">
        <f t="shared" si="7"/>
        <v>8000</v>
      </c>
      <c r="P122" s="8">
        <v>400</v>
      </c>
      <c r="Q122" s="8">
        <f t="shared" si="8"/>
        <v>7600</v>
      </c>
      <c r="R122" s="10">
        <v>0</v>
      </c>
    </row>
    <row r="123" spans="1:18" ht="60" customHeight="1" x14ac:dyDescent="0.2">
      <c r="A123" s="7">
        <f t="shared" si="5"/>
        <v>103</v>
      </c>
      <c r="B123" s="8" t="s">
        <v>38</v>
      </c>
      <c r="C123" s="18" t="s">
        <v>172</v>
      </c>
      <c r="D123" s="8" t="s">
        <v>49</v>
      </c>
      <c r="E123" s="16" t="s">
        <v>164</v>
      </c>
      <c r="F123" s="10">
        <v>0</v>
      </c>
      <c r="G123" s="10">
        <v>0</v>
      </c>
      <c r="H123" s="8">
        <v>7000</v>
      </c>
      <c r="I123" s="10"/>
      <c r="J123" s="10"/>
      <c r="K123" s="10"/>
      <c r="L123" s="10"/>
      <c r="M123" s="10"/>
      <c r="N123" s="10"/>
      <c r="O123" s="8">
        <f t="shared" ref="O123:O150" si="9">+H123</f>
        <v>7000</v>
      </c>
      <c r="P123" s="8">
        <v>350</v>
      </c>
      <c r="Q123" s="8">
        <f t="shared" si="8"/>
        <v>6650</v>
      </c>
      <c r="R123" s="10">
        <v>0</v>
      </c>
    </row>
    <row r="124" spans="1:18" ht="60" customHeight="1" x14ac:dyDescent="0.2">
      <c r="A124" s="7">
        <f t="shared" si="5"/>
        <v>104</v>
      </c>
      <c r="B124" s="8" t="s">
        <v>38</v>
      </c>
      <c r="C124" s="18" t="s">
        <v>173</v>
      </c>
      <c r="D124" s="8" t="s">
        <v>49</v>
      </c>
      <c r="E124" s="16" t="s">
        <v>164</v>
      </c>
      <c r="F124" s="10">
        <v>0</v>
      </c>
      <c r="G124" s="10">
        <v>0</v>
      </c>
      <c r="H124" s="8">
        <v>6000</v>
      </c>
      <c r="I124" s="10"/>
      <c r="J124" s="10"/>
      <c r="K124" s="10"/>
      <c r="L124" s="10"/>
      <c r="M124" s="10"/>
      <c r="N124" s="10"/>
      <c r="O124" s="8">
        <f t="shared" si="9"/>
        <v>6000</v>
      </c>
      <c r="P124" s="8">
        <v>300</v>
      </c>
      <c r="Q124" s="8">
        <f t="shared" si="8"/>
        <v>5700</v>
      </c>
      <c r="R124" s="10">
        <v>0</v>
      </c>
    </row>
    <row r="125" spans="1:18" ht="60" customHeight="1" x14ac:dyDescent="0.2">
      <c r="A125" s="7">
        <f t="shared" si="5"/>
        <v>105</v>
      </c>
      <c r="B125" s="8" t="s">
        <v>38</v>
      </c>
      <c r="C125" s="18" t="s">
        <v>174</v>
      </c>
      <c r="D125" s="8" t="s">
        <v>49</v>
      </c>
      <c r="E125" s="16" t="s">
        <v>164</v>
      </c>
      <c r="F125" s="10">
        <v>0</v>
      </c>
      <c r="G125" s="10">
        <v>0</v>
      </c>
      <c r="H125" s="8">
        <v>7000</v>
      </c>
      <c r="I125" s="10"/>
      <c r="J125" s="10"/>
      <c r="K125" s="10"/>
      <c r="L125" s="10"/>
      <c r="M125" s="10"/>
      <c r="N125" s="10"/>
      <c r="O125" s="8">
        <f t="shared" si="9"/>
        <v>7000</v>
      </c>
      <c r="P125" s="8">
        <v>350</v>
      </c>
      <c r="Q125" s="8">
        <f t="shared" si="8"/>
        <v>6650</v>
      </c>
      <c r="R125" s="10">
        <v>0</v>
      </c>
    </row>
    <row r="126" spans="1:18" ht="60" customHeight="1" x14ac:dyDescent="0.2">
      <c r="A126" s="7">
        <f t="shared" si="5"/>
        <v>106</v>
      </c>
      <c r="B126" s="8" t="s">
        <v>38</v>
      </c>
      <c r="C126" s="18" t="s">
        <v>175</v>
      </c>
      <c r="D126" s="8" t="s">
        <v>49</v>
      </c>
      <c r="E126" s="16" t="s">
        <v>164</v>
      </c>
      <c r="F126" s="10">
        <v>0</v>
      </c>
      <c r="G126" s="10">
        <v>0</v>
      </c>
      <c r="H126" s="8">
        <v>7000</v>
      </c>
      <c r="I126" s="10"/>
      <c r="J126" s="10"/>
      <c r="K126" s="10"/>
      <c r="L126" s="10"/>
      <c r="M126" s="10"/>
      <c r="N126" s="10"/>
      <c r="O126" s="8">
        <f t="shared" si="9"/>
        <v>7000</v>
      </c>
      <c r="P126" s="8">
        <v>350</v>
      </c>
      <c r="Q126" s="8">
        <f t="shared" si="8"/>
        <v>6650</v>
      </c>
      <c r="R126" s="10">
        <v>0</v>
      </c>
    </row>
    <row r="127" spans="1:18" ht="60" customHeight="1" x14ac:dyDescent="0.2">
      <c r="A127" s="7">
        <f t="shared" si="5"/>
        <v>107</v>
      </c>
      <c r="B127" s="8" t="s">
        <v>38</v>
      </c>
      <c r="C127" s="18" t="s">
        <v>176</v>
      </c>
      <c r="D127" s="8" t="s">
        <v>40</v>
      </c>
      <c r="E127" s="16" t="s">
        <v>177</v>
      </c>
      <c r="F127" s="10">
        <v>0</v>
      </c>
      <c r="G127" s="10">
        <v>0</v>
      </c>
      <c r="H127" s="8">
        <v>6000</v>
      </c>
      <c r="I127" s="10"/>
      <c r="J127" s="10"/>
      <c r="K127" s="10"/>
      <c r="L127" s="10"/>
      <c r="M127" s="10"/>
      <c r="N127" s="10"/>
      <c r="O127" s="8">
        <f t="shared" si="9"/>
        <v>6000</v>
      </c>
      <c r="P127" s="8">
        <v>300</v>
      </c>
      <c r="Q127" s="8">
        <f t="shared" si="8"/>
        <v>5700</v>
      </c>
      <c r="R127" s="10">
        <v>0</v>
      </c>
    </row>
    <row r="128" spans="1:18" ht="60" customHeight="1" x14ac:dyDescent="0.2">
      <c r="A128" s="7">
        <f t="shared" si="5"/>
        <v>108</v>
      </c>
      <c r="B128" s="8" t="s">
        <v>38</v>
      </c>
      <c r="C128" s="18" t="s">
        <v>178</v>
      </c>
      <c r="D128" s="8" t="s">
        <v>40</v>
      </c>
      <c r="E128" s="16" t="s">
        <v>177</v>
      </c>
      <c r="F128" s="10">
        <v>0</v>
      </c>
      <c r="G128" s="10">
        <v>0</v>
      </c>
      <c r="H128" s="8">
        <v>6000</v>
      </c>
      <c r="I128" s="10"/>
      <c r="J128" s="10"/>
      <c r="K128" s="10"/>
      <c r="L128" s="10"/>
      <c r="M128" s="10"/>
      <c r="N128" s="10"/>
      <c r="O128" s="8">
        <f t="shared" si="9"/>
        <v>6000</v>
      </c>
      <c r="P128" s="8">
        <v>300</v>
      </c>
      <c r="Q128" s="8">
        <f t="shared" si="8"/>
        <v>5700</v>
      </c>
      <c r="R128" s="10">
        <v>0</v>
      </c>
    </row>
    <row r="129" spans="1:18" ht="60" customHeight="1" x14ac:dyDescent="0.2">
      <c r="A129" s="7">
        <f t="shared" si="5"/>
        <v>109</v>
      </c>
      <c r="B129" s="8" t="s">
        <v>38</v>
      </c>
      <c r="C129" s="18" t="s">
        <v>179</v>
      </c>
      <c r="D129" s="8" t="s">
        <v>40</v>
      </c>
      <c r="E129" s="16" t="s">
        <v>177</v>
      </c>
      <c r="F129" s="10">
        <v>0</v>
      </c>
      <c r="G129" s="10">
        <v>0</v>
      </c>
      <c r="H129" s="8">
        <v>7000</v>
      </c>
      <c r="I129" s="10"/>
      <c r="J129" s="10"/>
      <c r="K129" s="10"/>
      <c r="L129" s="10"/>
      <c r="M129" s="10"/>
      <c r="N129" s="10"/>
      <c r="O129" s="8">
        <f t="shared" si="9"/>
        <v>7000</v>
      </c>
      <c r="P129" s="8">
        <v>350</v>
      </c>
      <c r="Q129" s="8">
        <f t="shared" si="8"/>
        <v>6650</v>
      </c>
      <c r="R129" s="10">
        <v>0</v>
      </c>
    </row>
    <row r="130" spans="1:18" ht="60" customHeight="1" x14ac:dyDescent="0.2">
      <c r="A130" s="7">
        <f t="shared" si="5"/>
        <v>110</v>
      </c>
      <c r="B130" s="8" t="s">
        <v>38</v>
      </c>
      <c r="C130" s="18" t="s">
        <v>180</v>
      </c>
      <c r="D130" s="8" t="s">
        <v>40</v>
      </c>
      <c r="E130" s="16" t="s">
        <v>177</v>
      </c>
      <c r="F130" s="10">
        <v>0</v>
      </c>
      <c r="G130" s="10">
        <v>0</v>
      </c>
      <c r="H130" s="8">
        <v>7000</v>
      </c>
      <c r="I130" s="10"/>
      <c r="J130" s="10"/>
      <c r="K130" s="10"/>
      <c r="L130" s="10"/>
      <c r="M130" s="10"/>
      <c r="N130" s="10"/>
      <c r="O130" s="8">
        <f t="shared" si="9"/>
        <v>7000</v>
      </c>
      <c r="P130" s="8">
        <v>350</v>
      </c>
      <c r="Q130" s="8">
        <f t="shared" si="8"/>
        <v>6650</v>
      </c>
      <c r="R130" s="10">
        <v>0</v>
      </c>
    </row>
    <row r="131" spans="1:18" ht="60" customHeight="1" x14ac:dyDescent="0.2">
      <c r="A131" s="7">
        <f t="shared" si="5"/>
        <v>111</v>
      </c>
      <c r="B131" s="8" t="s">
        <v>38</v>
      </c>
      <c r="C131" s="18" t="s">
        <v>181</v>
      </c>
      <c r="D131" s="8" t="s">
        <v>40</v>
      </c>
      <c r="E131" s="16" t="s">
        <v>177</v>
      </c>
      <c r="F131" s="10">
        <v>0</v>
      </c>
      <c r="G131" s="10">
        <v>0</v>
      </c>
      <c r="H131" s="8">
        <v>6000</v>
      </c>
      <c r="I131" s="10"/>
      <c r="J131" s="10"/>
      <c r="K131" s="10"/>
      <c r="L131" s="10"/>
      <c r="M131" s="10"/>
      <c r="N131" s="10"/>
      <c r="O131" s="8">
        <f t="shared" si="9"/>
        <v>6000</v>
      </c>
      <c r="P131" s="8">
        <v>300</v>
      </c>
      <c r="Q131" s="8">
        <f t="shared" si="8"/>
        <v>5700</v>
      </c>
      <c r="R131" s="10">
        <v>0</v>
      </c>
    </row>
    <row r="132" spans="1:18" ht="60" customHeight="1" x14ac:dyDescent="0.2">
      <c r="A132" s="7">
        <f t="shared" si="5"/>
        <v>112</v>
      </c>
      <c r="B132" s="8" t="s">
        <v>38</v>
      </c>
      <c r="C132" s="18" t="s">
        <v>182</v>
      </c>
      <c r="D132" s="8" t="s">
        <v>40</v>
      </c>
      <c r="E132" s="16" t="s">
        <v>177</v>
      </c>
      <c r="F132" s="10">
        <v>0</v>
      </c>
      <c r="G132" s="10">
        <v>0</v>
      </c>
      <c r="H132" s="8">
        <v>7000</v>
      </c>
      <c r="I132" s="10"/>
      <c r="J132" s="10"/>
      <c r="K132" s="10"/>
      <c r="L132" s="10"/>
      <c r="M132" s="10"/>
      <c r="N132" s="10"/>
      <c r="O132" s="8">
        <f t="shared" si="9"/>
        <v>7000</v>
      </c>
      <c r="P132" s="8">
        <v>350</v>
      </c>
      <c r="Q132" s="8">
        <f>+O132+-P132</f>
        <v>6650</v>
      </c>
      <c r="R132" s="10">
        <v>0</v>
      </c>
    </row>
    <row r="133" spans="1:18" ht="60" customHeight="1" x14ac:dyDescent="0.2">
      <c r="A133" s="7">
        <f t="shared" si="5"/>
        <v>113</v>
      </c>
      <c r="B133" s="8" t="s">
        <v>38</v>
      </c>
      <c r="C133" s="18" t="s">
        <v>183</v>
      </c>
      <c r="D133" s="8" t="s">
        <v>40</v>
      </c>
      <c r="E133" s="16" t="s">
        <v>177</v>
      </c>
      <c r="F133" s="10">
        <v>0</v>
      </c>
      <c r="G133" s="10">
        <v>0</v>
      </c>
      <c r="H133" s="8">
        <v>6000</v>
      </c>
      <c r="I133" s="10"/>
      <c r="J133" s="10"/>
      <c r="K133" s="10"/>
      <c r="L133" s="10"/>
      <c r="M133" s="10"/>
      <c r="N133" s="10"/>
      <c r="O133" s="8">
        <f t="shared" si="9"/>
        <v>6000</v>
      </c>
      <c r="P133" s="8">
        <v>300</v>
      </c>
      <c r="Q133" s="8">
        <f t="shared" ref="Q133:Q164" si="10">+O133-P133</f>
        <v>5700</v>
      </c>
      <c r="R133" s="10">
        <v>0</v>
      </c>
    </row>
    <row r="134" spans="1:18" ht="60" customHeight="1" x14ac:dyDescent="0.2">
      <c r="A134" s="7">
        <f t="shared" si="5"/>
        <v>114</v>
      </c>
      <c r="B134" s="8" t="s">
        <v>38</v>
      </c>
      <c r="C134" s="18" t="s">
        <v>184</v>
      </c>
      <c r="D134" s="8" t="s">
        <v>40</v>
      </c>
      <c r="E134" s="16" t="s">
        <v>177</v>
      </c>
      <c r="F134" s="10">
        <v>0</v>
      </c>
      <c r="G134" s="10">
        <v>0</v>
      </c>
      <c r="H134" s="8">
        <v>7000</v>
      </c>
      <c r="I134" s="10"/>
      <c r="J134" s="10"/>
      <c r="K134" s="10"/>
      <c r="L134" s="10"/>
      <c r="M134" s="10"/>
      <c r="N134" s="10"/>
      <c r="O134" s="8">
        <f t="shared" si="9"/>
        <v>7000</v>
      </c>
      <c r="P134" s="8">
        <v>350</v>
      </c>
      <c r="Q134" s="8">
        <f t="shared" si="10"/>
        <v>6650</v>
      </c>
      <c r="R134" s="10">
        <v>0</v>
      </c>
    </row>
    <row r="135" spans="1:18" ht="60" customHeight="1" x14ac:dyDescent="0.2">
      <c r="A135" s="7">
        <f t="shared" si="5"/>
        <v>115</v>
      </c>
      <c r="B135" s="8" t="s">
        <v>38</v>
      </c>
      <c r="C135" s="18" t="s">
        <v>185</v>
      </c>
      <c r="D135" s="8" t="s">
        <v>40</v>
      </c>
      <c r="E135" s="16" t="s">
        <v>186</v>
      </c>
      <c r="F135" s="10">
        <v>0</v>
      </c>
      <c r="G135" s="10">
        <v>0</v>
      </c>
      <c r="H135" s="8">
        <v>6000</v>
      </c>
      <c r="I135" s="10"/>
      <c r="J135" s="10"/>
      <c r="K135" s="10"/>
      <c r="L135" s="10"/>
      <c r="M135" s="10"/>
      <c r="N135" s="10"/>
      <c r="O135" s="8">
        <f t="shared" si="9"/>
        <v>6000</v>
      </c>
      <c r="P135" s="8">
        <v>300</v>
      </c>
      <c r="Q135" s="8">
        <f t="shared" si="10"/>
        <v>5700</v>
      </c>
      <c r="R135" s="10">
        <v>0</v>
      </c>
    </row>
    <row r="136" spans="1:18" ht="60" customHeight="1" x14ac:dyDescent="0.2">
      <c r="A136" s="7">
        <f t="shared" si="5"/>
        <v>116</v>
      </c>
      <c r="B136" s="8" t="s">
        <v>38</v>
      </c>
      <c r="C136" s="18" t="s">
        <v>187</v>
      </c>
      <c r="D136" s="8" t="s">
        <v>40</v>
      </c>
      <c r="E136" s="16" t="s">
        <v>186</v>
      </c>
      <c r="F136" s="10">
        <v>0</v>
      </c>
      <c r="G136" s="10">
        <v>0</v>
      </c>
      <c r="H136" s="8">
        <v>6000</v>
      </c>
      <c r="I136" s="10"/>
      <c r="J136" s="10"/>
      <c r="K136" s="10"/>
      <c r="L136" s="10"/>
      <c r="M136" s="10"/>
      <c r="N136" s="10"/>
      <c r="O136" s="8">
        <f t="shared" si="9"/>
        <v>6000</v>
      </c>
      <c r="P136" s="8">
        <v>300</v>
      </c>
      <c r="Q136" s="8">
        <f t="shared" si="10"/>
        <v>5700</v>
      </c>
      <c r="R136" s="10">
        <v>0</v>
      </c>
    </row>
    <row r="137" spans="1:18" ht="60" customHeight="1" x14ac:dyDescent="0.2">
      <c r="A137" s="7">
        <f t="shared" si="5"/>
        <v>117</v>
      </c>
      <c r="B137" s="8" t="s">
        <v>38</v>
      </c>
      <c r="C137" s="18" t="s">
        <v>188</v>
      </c>
      <c r="D137" s="8" t="s">
        <v>40</v>
      </c>
      <c r="E137" s="16" t="s">
        <v>152</v>
      </c>
      <c r="F137" s="10">
        <v>0</v>
      </c>
      <c r="G137" s="10">
        <v>0</v>
      </c>
      <c r="H137" s="8">
        <v>7000</v>
      </c>
      <c r="I137" s="10"/>
      <c r="J137" s="10"/>
      <c r="K137" s="10"/>
      <c r="L137" s="10"/>
      <c r="M137" s="10"/>
      <c r="N137" s="10"/>
      <c r="O137" s="8">
        <f t="shared" si="9"/>
        <v>7000</v>
      </c>
      <c r="P137" s="8">
        <v>350</v>
      </c>
      <c r="Q137" s="8">
        <f t="shared" si="10"/>
        <v>6650</v>
      </c>
      <c r="R137" s="10">
        <v>0</v>
      </c>
    </row>
    <row r="138" spans="1:18" ht="60" customHeight="1" x14ac:dyDescent="0.2">
      <c r="A138" s="7">
        <f t="shared" si="5"/>
        <v>118</v>
      </c>
      <c r="B138" s="8" t="s">
        <v>38</v>
      </c>
      <c r="C138" s="18" t="s">
        <v>189</v>
      </c>
      <c r="D138" s="8" t="s">
        <v>40</v>
      </c>
      <c r="E138" s="16" t="s">
        <v>152</v>
      </c>
      <c r="F138" s="10">
        <v>0</v>
      </c>
      <c r="G138" s="10">
        <v>0</v>
      </c>
      <c r="H138" s="8">
        <v>6000</v>
      </c>
      <c r="I138" s="10"/>
      <c r="J138" s="10"/>
      <c r="K138" s="10"/>
      <c r="L138" s="10"/>
      <c r="M138" s="10"/>
      <c r="N138" s="10"/>
      <c r="O138" s="8">
        <f t="shared" si="9"/>
        <v>6000</v>
      </c>
      <c r="P138" s="8">
        <v>300</v>
      </c>
      <c r="Q138" s="8">
        <f t="shared" si="10"/>
        <v>5700</v>
      </c>
      <c r="R138" s="10">
        <v>0</v>
      </c>
    </row>
    <row r="139" spans="1:18" ht="60" customHeight="1" x14ac:dyDescent="0.2">
      <c r="A139" s="7">
        <f t="shared" si="5"/>
        <v>119</v>
      </c>
      <c r="B139" s="8" t="s">
        <v>38</v>
      </c>
      <c r="C139" s="18" t="s">
        <v>190</v>
      </c>
      <c r="D139" s="8" t="s">
        <v>40</v>
      </c>
      <c r="E139" s="16" t="s">
        <v>152</v>
      </c>
      <c r="F139" s="10">
        <v>0</v>
      </c>
      <c r="G139" s="10">
        <v>0</v>
      </c>
      <c r="H139" s="8">
        <v>7000</v>
      </c>
      <c r="I139" s="10"/>
      <c r="J139" s="10"/>
      <c r="K139" s="10"/>
      <c r="L139" s="10"/>
      <c r="M139" s="10"/>
      <c r="N139" s="10"/>
      <c r="O139" s="8">
        <f t="shared" si="9"/>
        <v>7000</v>
      </c>
      <c r="P139" s="8">
        <v>350</v>
      </c>
      <c r="Q139" s="8">
        <f t="shared" si="10"/>
        <v>6650</v>
      </c>
      <c r="R139" s="10">
        <v>0</v>
      </c>
    </row>
    <row r="140" spans="1:18" ht="60" customHeight="1" x14ac:dyDescent="0.2">
      <c r="A140" s="7">
        <f t="shared" si="5"/>
        <v>120</v>
      </c>
      <c r="B140" s="8" t="s">
        <v>38</v>
      </c>
      <c r="C140" s="18" t="s">
        <v>191</v>
      </c>
      <c r="D140" s="8" t="s">
        <v>49</v>
      </c>
      <c r="E140" s="16" t="s">
        <v>192</v>
      </c>
      <c r="F140" s="10">
        <v>0</v>
      </c>
      <c r="G140" s="10">
        <v>0</v>
      </c>
      <c r="H140" s="8">
        <v>6000</v>
      </c>
      <c r="I140" s="10"/>
      <c r="J140" s="10"/>
      <c r="K140" s="10"/>
      <c r="L140" s="10"/>
      <c r="M140" s="10"/>
      <c r="N140" s="10"/>
      <c r="O140" s="8">
        <f t="shared" si="9"/>
        <v>6000</v>
      </c>
      <c r="P140" s="8">
        <v>300</v>
      </c>
      <c r="Q140" s="8">
        <f t="shared" si="10"/>
        <v>5700</v>
      </c>
      <c r="R140" s="10">
        <v>0</v>
      </c>
    </row>
    <row r="141" spans="1:18" ht="60" customHeight="1" x14ac:dyDescent="0.2">
      <c r="A141" s="7">
        <f t="shared" si="5"/>
        <v>121</v>
      </c>
      <c r="B141" s="8" t="s">
        <v>38</v>
      </c>
      <c r="C141" s="18" t="s">
        <v>193</v>
      </c>
      <c r="D141" s="8" t="s">
        <v>40</v>
      </c>
      <c r="E141" s="16" t="s">
        <v>152</v>
      </c>
      <c r="F141" s="10">
        <v>0</v>
      </c>
      <c r="G141" s="10">
        <v>0</v>
      </c>
      <c r="H141" s="8">
        <v>7000</v>
      </c>
      <c r="I141" s="10"/>
      <c r="J141" s="10"/>
      <c r="K141" s="10"/>
      <c r="L141" s="10"/>
      <c r="M141" s="10"/>
      <c r="N141" s="10"/>
      <c r="O141" s="8">
        <f t="shared" si="9"/>
        <v>7000</v>
      </c>
      <c r="P141" s="8">
        <v>350</v>
      </c>
      <c r="Q141" s="8">
        <f t="shared" si="10"/>
        <v>6650</v>
      </c>
      <c r="R141" s="10">
        <v>0</v>
      </c>
    </row>
    <row r="142" spans="1:18" ht="60" customHeight="1" x14ac:dyDescent="0.2">
      <c r="A142" s="7">
        <f t="shared" si="5"/>
        <v>122</v>
      </c>
      <c r="B142" s="8" t="s">
        <v>38</v>
      </c>
      <c r="C142" s="18" t="s">
        <v>194</v>
      </c>
      <c r="D142" s="8" t="s">
        <v>40</v>
      </c>
      <c r="E142" s="16" t="s">
        <v>152</v>
      </c>
      <c r="F142" s="10">
        <v>0</v>
      </c>
      <c r="G142" s="10">
        <v>0</v>
      </c>
      <c r="H142" s="8">
        <v>8000</v>
      </c>
      <c r="I142" s="10"/>
      <c r="J142" s="10"/>
      <c r="K142" s="10"/>
      <c r="L142" s="10"/>
      <c r="M142" s="10"/>
      <c r="N142" s="10"/>
      <c r="O142" s="8">
        <f t="shared" si="9"/>
        <v>8000</v>
      </c>
      <c r="P142" s="8">
        <v>400</v>
      </c>
      <c r="Q142" s="8">
        <f t="shared" si="10"/>
        <v>7600</v>
      </c>
      <c r="R142" s="10">
        <v>0</v>
      </c>
    </row>
    <row r="143" spans="1:18" ht="60" customHeight="1" x14ac:dyDescent="0.2">
      <c r="A143" s="7">
        <f t="shared" si="5"/>
        <v>123</v>
      </c>
      <c r="B143" s="8" t="s">
        <v>38</v>
      </c>
      <c r="C143" s="18" t="s">
        <v>195</v>
      </c>
      <c r="D143" s="8" t="s">
        <v>49</v>
      </c>
      <c r="E143" s="16" t="s">
        <v>161</v>
      </c>
      <c r="F143" s="10">
        <v>0</v>
      </c>
      <c r="G143" s="10">
        <v>0</v>
      </c>
      <c r="H143" s="8">
        <v>6000</v>
      </c>
      <c r="I143" s="10"/>
      <c r="J143" s="10"/>
      <c r="K143" s="10"/>
      <c r="L143" s="10"/>
      <c r="M143" s="10"/>
      <c r="N143" s="10"/>
      <c r="O143" s="8">
        <f t="shared" si="9"/>
        <v>6000</v>
      </c>
      <c r="P143" s="8">
        <v>300</v>
      </c>
      <c r="Q143" s="8">
        <f t="shared" si="10"/>
        <v>5700</v>
      </c>
      <c r="R143" s="10">
        <v>0</v>
      </c>
    </row>
    <row r="144" spans="1:18" ht="60" customHeight="1" x14ac:dyDescent="0.2">
      <c r="A144" s="7">
        <f t="shared" si="5"/>
        <v>124</v>
      </c>
      <c r="B144" s="8" t="s">
        <v>38</v>
      </c>
      <c r="C144" s="18" t="s">
        <v>196</v>
      </c>
      <c r="D144" s="8" t="s">
        <v>40</v>
      </c>
      <c r="E144" s="16" t="s">
        <v>161</v>
      </c>
      <c r="F144" s="10">
        <v>0</v>
      </c>
      <c r="G144" s="10">
        <v>0</v>
      </c>
      <c r="H144" s="8">
        <v>6000</v>
      </c>
      <c r="I144" s="10"/>
      <c r="J144" s="10"/>
      <c r="K144" s="10"/>
      <c r="L144" s="10"/>
      <c r="M144" s="10"/>
      <c r="N144" s="10"/>
      <c r="O144" s="8">
        <f t="shared" si="9"/>
        <v>6000</v>
      </c>
      <c r="P144" s="8">
        <v>300</v>
      </c>
      <c r="Q144" s="8">
        <f t="shared" si="10"/>
        <v>5700</v>
      </c>
      <c r="R144" s="10">
        <v>0</v>
      </c>
    </row>
    <row r="145" spans="1:18" ht="60" customHeight="1" x14ac:dyDescent="0.2">
      <c r="A145" s="7">
        <f t="shared" si="5"/>
        <v>125</v>
      </c>
      <c r="B145" s="8" t="s">
        <v>38</v>
      </c>
      <c r="C145" s="18" t="s">
        <v>197</v>
      </c>
      <c r="D145" s="8" t="s">
        <v>40</v>
      </c>
      <c r="E145" s="16" t="s">
        <v>161</v>
      </c>
      <c r="F145" s="10">
        <v>0</v>
      </c>
      <c r="G145" s="10">
        <v>0</v>
      </c>
      <c r="H145" s="8">
        <v>7000</v>
      </c>
      <c r="I145" s="10"/>
      <c r="J145" s="10"/>
      <c r="K145" s="10"/>
      <c r="L145" s="10"/>
      <c r="M145" s="10"/>
      <c r="N145" s="10"/>
      <c r="O145" s="8">
        <f t="shared" si="9"/>
        <v>7000</v>
      </c>
      <c r="P145" s="8">
        <v>350</v>
      </c>
      <c r="Q145" s="8">
        <f t="shared" si="10"/>
        <v>6650</v>
      </c>
      <c r="R145" s="10">
        <v>0</v>
      </c>
    </row>
    <row r="146" spans="1:18" ht="60" customHeight="1" x14ac:dyDescent="0.2">
      <c r="A146" s="7">
        <f t="shared" si="5"/>
        <v>126</v>
      </c>
      <c r="B146" s="8" t="s">
        <v>38</v>
      </c>
      <c r="C146" s="18" t="s">
        <v>198</v>
      </c>
      <c r="D146" s="8" t="s">
        <v>199</v>
      </c>
      <c r="E146" s="16" t="s">
        <v>200</v>
      </c>
      <c r="F146" s="10">
        <v>0</v>
      </c>
      <c r="G146" s="10">
        <v>0</v>
      </c>
      <c r="H146" s="8">
        <v>6000</v>
      </c>
      <c r="I146" s="10"/>
      <c r="J146" s="10"/>
      <c r="K146" s="10"/>
      <c r="L146" s="10"/>
      <c r="M146" s="10"/>
      <c r="N146" s="10"/>
      <c r="O146" s="8">
        <f t="shared" si="9"/>
        <v>6000</v>
      </c>
      <c r="P146" s="8">
        <v>300</v>
      </c>
      <c r="Q146" s="8">
        <f t="shared" si="10"/>
        <v>5700</v>
      </c>
      <c r="R146" s="10">
        <v>0</v>
      </c>
    </row>
    <row r="147" spans="1:18" ht="60" customHeight="1" x14ac:dyDescent="0.2">
      <c r="A147" s="7">
        <f t="shared" si="5"/>
        <v>127</v>
      </c>
      <c r="B147" s="8" t="s">
        <v>38</v>
      </c>
      <c r="C147" s="18" t="s">
        <v>201</v>
      </c>
      <c r="D147" s="8" t="s">
        <v>40</v>
      </c>
      <c r="E147" s="16" t="s">
        <v>161</v>
      </c>
      <c r="F147" s="10">
        <v>0</v>
      </c>
      <c r="G147" s="10">
        <v>0</v>
      </c>
      <c r="H147" s="8">
        <v>7000</v>
      </c>
      <c r="I147" s="10"/>
      <c r="J147" s="10"/>
      <c r="K147" s="10"/>
      <c r="L147" s="10"/>
      <c r="M147" s="10"/>
      <c r="N147" s="10"/>
      <c r="O147" s="8">
        <f t="shared" si="9"/>
        <v>7000</v>
      </c>
      <c r="P147" s="8">
        <v>350</v>
      </c>
      <c r="Q147" s="8">
        <f t="shared" si="10"/>
        <v>6650</v>
      </c>
      <c r="R147" s="10">
        <v>0</v>
      </c>
    </row>
    <row r="148" spans="1:18" ht="60" customHeight="1" x14ac:dyDescent="0.2">
      <c r="A148" s="7">
        <f t="shared" si="5"/>
        <v>128</v>
      </c>
      <c r="B148" s="8" t="s">
        <v>38</v>
      </c>
      <c r="C148" s="18" t="s">
        <v>202</v>
      </c>
      <c r="D148" s="8" t="s">
        <v>199</v>
      </c>
      <c r="E148" s="16" t="s">
        <v>203</v>
      </c>
      <c r="F148" s="10">
        <v>0</v>
      </c>
      <c r="G148" s="10">
        <v>0</v>
      </c>
      <c r="H148" s="8">
        <v>5000</v>
      </c>
      <c r="I148" s="10"/>
      <c r="J148" s="10"/>
      <c r="K148" s="10"/>
      <c r="L148" s="10"/>
      <c r="M148" s="10"/>
      <c r="N148" s="10"/>
      <c r="O148" s="8">
        <f t="shared" si="9"/>
        <v>5000</v>
      </c>
      <c r="P148" s="8">
        <v>250</v>
      </c>
      <c r="Q148" s="8">
        <f t="shared" si="10"/>
        <v>4750</v>
      </c>
      <c r="R148" s="10">
        <v>0</v>
      </c>
    </row>
    <row r="149" spans="1:18" ht="60" customHeight="1" x14ac:dyDescent="0.2">
      <c r="A149" s="7">
        <f t="shared" si="5"/>
        <v>129</v>
      </c>
      <c r="B149" s="8" t="s">
        <v>38</v>
      </c>
      <c r="C149" s="18" t="s">
        <v>204</v>
      </c>
      <c r="D149" s="8" t="s">
        <v>205</v>
      </c>
      <c r="E149" s="16" t="s">
        <v>206</v>
      </c>
      <c r="F149" s="10">
        <v>0</v>
      </c>
      <c r="G149" s="10">
        <v>0</v>
      </c>
      <c r="H149" s="8">
        <v>15000</v>
      </c>
      <c r="I149" s="10"/>
      <c r="J149" s="10"/>
      <c r="K149" s="10"/>
      <c r="L149" s="10"/>
      <c r="M149" s="10"/>
      <c r="N149" s="10"/>
      <c r="O149" s="8">
        <f t="shared" si="9"/>
        <v>15000</v>
      </c>
      <c r="P149" s="8">
        <v>669.64</v>
      </c>
      <c r="Q149" s="8">
        <f t="shared" si="10"/>
        <v>14330.36</v>
      </c>
      <c r="R149" s="10">
        <v>0</v>
      </c>
    </row>
    <row r="150" spans="1:18" ht="60" customHeight="1" x14ac:dyDescent="0.2">
      <c r="A150" s="7">
        <f t="shared" si="5"/>
        <v>130</v>
      </c>
      <c r="B150" s="8" t="s">
        <v>38</v>
      </c>
      <c r="C150" s="18" t="s">
        <v>316</v>
      </c>
      <c r="D150" s="8" t="s">
        <v>205</v>
      </c>
      <c r="E150" s="16" t="s">
        <v>317</v>
      </c>
      <c r="F150" s="10">
        <v>0</v>
      </c>
      <c r="G150" s="10">
        <v>0</v>
      </c>
      <c r="H150" s="8">
        <v>10000</v>
      </c>
      <c r="I150" s="10"/>
      <c r="J150" s="10"/>
      <c r="K150" s="10"/>
      <c r="L150" s="10"/>
      <c r="M150" s="10"/>
      <c r="N150" s="10"/>
      <c r="O150" s="8">
        <f t="shared" si="9"/>
        <v>10000</v>
      </c>
      <c r="P150" s="8">
        <v>500</v>
      </c>
      <c r="Q150" s="8">
        <f t="shared" si="10"/>
        <v>9500</v>
      </c>
      <c r="R150" s="10">
        <v>0</v>
      </c>
    </row>
    <row r="151" spans="1:18" ht="60" customHeight="1" x14ac:dyDescent="0.2">
      <c r="A151" s="7">
        <f t="shared" ref="A151:A214" si="11">+A150+1</f>
        <v>131</v>
      </c>
      <c r="B151" s="8" t="s">
        <v>38</v>
      </c>
      <c r="C151" s="18" t="s">
        <v>207</v>
      </c>
      <c r="D151" s="8" t="s">
        <v>205</v>
      </c>
      <c r="E151" s="16" t="s">
        <v>208</v>
      </c>
      <c r="F151" s="10">
        <v>0</v>
      </c>
      <c r="G151" s="10">
        <v>0</v>
      </c>
      <c r="H151" s="8">
        <v>15000</v>
      </c>
      <c r="I151" s="10"/>
      <c r="J151" s="10"/>
      <c r="K151" s="10"/>
      <c r="L151" s="10"/>
      <c r="M151" s="10"/>
      <c r="N151" s="10"/>
      <c r="O151" s="8">
        <v>15000</v>
      </c>
      <c r="P151" s="8">
        <v>669.64</v>
      </c>
      <c r="Q151" s="8">
        <f t="shared" si="10"/>
        <v>14330.36</v>
      </c>
      <c r="R151" s="10">
        <v>0</v>
      </c>
    </row>
    <row r="152" spans="1:18" ht="60" customHeight="1" x14ac:dyDescent="0.2">
      <c r="A152" s="7">
        <f t="shared" si="11"/>
        <v>132</v>
      </c>
      <c r="B152" s="8" t="s">
        <v>38</v>
      </c>
      <c r="C152" s="18" t="s">
        <v>209</v>
      </c>
      <c r="D152" s="8" t="s">
        <v>40</v>
      </c>
      <c r="E152" s="16" t="s">
        <v>210</v>
      </c>
      <c r="F152" s="10">
        <v>0</v>
      </c>
      <c r="G152" s="10">
        <v>0</v>
      </c>
      <c r="H152" s="8">
        <v>10000</v>
      </c>
      <c r="I152" s="10"/>
      <c r="J152" s="10"/>
      <c r="K152" s="10"/>
      <c r="L152" s="10"/>
      <c r="M152" s="10"/>
      <c r="N152" s="10"/>
      <c r="O152" s="8">
        <f t="shared" ref="O152:O158" si="12">+H152</f>
        <v>10000</v>
      </c>
      <c r="P152" s="8">
        <v>500</v>
      </c>
      <c r="Q152" s="8">
        <f t="shared" si="10"/>
        <v>9500</v>
      </c>
      <c r="R152" s="10">
        <v>0</v>
      </c>
    </row>
    <row r="153" spans="1:18" ht="60" customHeight="1" x14ac:dyDescent="0.2">
      <c r="A153" s="7">
        <f t="shared" si="11"/>
        <v>133</v>
      </c>
      <c r="B153" s="8" t="s">
        <v>38</v>
      </c>
      <c r="C153" s="18" t="s">
        <v>211</v>
      </c>
      <c r="D153" s="8" t="s">
        <v>40</v>
      </c>
      <c r="E153" s="16" t="s">
        <v>212</v>
      </c>
      <c r="F153" s="10">
        <v>0</v>
      </c>
      <c r="G153" s="10">
        <v>0</v>
      </c>
      <c r="H153" s="8">
        <v>8000</v>
      </c>
      <c r="I153" s="10"/>
      <c r="J153" s="10"/>
      <c r="K153" s="10"/>
      <c r="L153" s="10"/>
      <c r="M153" s="10"/>
      <c r="N153" s="10"/>
      <c r="O153" s="8">
        <f t="shared" si="12"/>
        <v>8000</v>
      </c>
      <c r="P153" s="8">
        <v>400</v>
      </c>
      <c r="Q153" s="8">
        <f t="shared" si="10"/>
        <v>7600</v>
      </c>
      <c r="R153" s="10">
        <v>0</v>
      </c>
    </row>
    <row r="154" spans="1:18" ht="60" customHeight="1" x14ac:dyDescent="0.2">
      <c r="A154" s="7">
        <f t="shared" si="11"/>
        <v>134</v>
      </c>
      <c r="B154" s="8" t="s">
        <v>38</v>
      </c>
      <c r="C154" s="18" t="s">
        <v>213</v>
      </c>
      <c r="D154" s="8" t="s">
        <v>40</v>
      </c>
      <c r="E154" s="16" t="s">
        <v>57</v>
      </c>
      <c r="F154" s="10">
        <v>0</v>
      </c>
      <c r="G154" s="10">
        <v>0</v>
      </c>
      <c r="H154" s="8">
        <v>12000</v>
      </c>
      <c r="I154" s="10"/>
      <c r="J154" s="10"/>
      <c r="K154" s="10"/>
      <c r="L154" s="10"/>
      <c r="M154" s="10"/>
      <c r="N154" s="10"/>
      <c r="O154" s="8">
        <f t="shared" si="12"/>
        <v>12000</v>
      </c>
      <c r="P154" s="8">
        <v>600</v>
      </c>
      <c r="Q154" s="8">
        <f t="shared" si="10"/>
        <v>11400</v>
      </c>
      <c r="R154" s="10">
        <v>0</v>
      </c>
    </row>
    <row r="155" spans="1:18" ht="60" customHeight="1" x14ac:dyDescent="0.2">
      <c r="A155" s="7">
        <f t="shared" si="11"/>
        <v>135</v>
      </c>
      <c r="B155" s="8" t="s">
        <v>38</v>
      </c>
      <c r="C155" s="18" t="s">
        <v>214</v>
      </c>
      <c r="D155" s="8" t="s">
        <v>199</v>
      </c>
      <c r="E155" s="16" t="s">
        <v>215</v>
      </c>
      <c r="F155" s="10">
        <v>0</v>
      </c>
      <c r="G155" s="10">
        <v>0</v>
      </c>
      <c r="H155" s="8">
        <v>6000</v>
      </c>
      <c r="I155" s="10"/>
      <c r="J155" s="10"/>
      <c r="K155" s="10"/>
      <c r="L155" s="10"/>
      <c r="M155" s="10"/>
      <c r="N155" s="10"/>
      <c r="O155" s="8">
        <f t="shared" si="12"/>
        <v>6000</v>
      </c>
      <c r="P155" s="8">
        <v>300</v>
      </c>
      <c r="Q155" s="8">
        <f t="shared" si="10"/>
        <v>5700</v>
      </c>
      <c r="R155" s="10">
        <v>0</v>
      </c>
    </row>
    <row r="156" spans="1:18" ht="60" customHeight="1" x14ac:dyDescent="0.2">
      <c r="A156" s="7">
        <f t="shared" si="11"/>
        <v>136</v>
      </c>
      <c r="B156" s="8" t="s">
        <v>38</v>
      </c>
      <c r="C156" s="18" t="s">
        <v>216</v>
      </c>
      <c r="D156" s="8" t="s">
        <v>199</v>
      </c>
      <c r="E156" s="16" t="s">
        <v>95</v>
      </c>
      <c r="F156" s="10">
        <v>0</v>
      </c>
      <c r="G156" s="10">
        <v>0</v>
      </c>
      <c r="H156" s="8">
        <v>7000</v>
      </c>
      <c r="I156" s="10"/>
      <c r="J156" s="10"/>
      <c r="K156" s="10"/>
      <c r="L156" s="10"/>
      <c r="M156" s="10"/>
      <c r="N156" s="10"/>
      <c r="O156" s="8">
        <f t="shared" si="12"/>
        <v>7000</v>
      </c>
      <c r="P156" s="8">
        <v>350</v>
      </c>
      <c r="Q156" s="8">
        <f t="shared" si="10"/>
        <v>6650</v>
      </c>
      <c r="R156" s="10">
        <v>0</v>
      </c>
    </row>
    <row r="157" spans="1:18" ht="60" customHeight="1" x14ac:dyDescent="0.2">
      <c r="A157" s="7">
        <f t="shared" si="11"/>
        <v>137</v>
      </c>
      <c r="B157" s="8" t="s">
        <v>38</v>
      </c>
      <c r="C157" s="18" t="s">
        <v>217</v>
      </c>
      <c r="D157" s="8" t="s">
        <v>199</v>
      </c>
      <c r="E157" s="16" t="s">
        <v>218</v>
      </c>
      <c r="F157" s="10">
        <v>0</v>
      </c>
      <c r="G157" s="10">
        <v>0</v>
      </c>
      <c r="H157" s="8">
        <v>10000</v>
      </c>
      <c r="I157" s="10"/>
      <c r="J157" s="10"/>
      <c r="K157" s="10"/>
      <c r="L157" s="10"/>
      <c r="M157" s="10"/>
      <c r="N157" s="10"/>
      <c r="O157" s="8">
        <f t="shared" si="12"/>
        <v>10000</v>
      </c>
      <c r="P157" s="8">
        <v>500</v>
      </c>
      <c r="Q157" s="8">
        <f t="shared" si="10"/>
        <v>9500</v>
      </c>
      <c r="R157" s="10">
        <v>0</v>
      </c>
    </row>
    <row r="158" spans="1:18" ht="60" customHeight="1" x14ac:dyDescent="0.2">
      <c r="A158" s="7">
        <f t="shared" si="11"/>
        <v>138</v>
      </c>
      <c r="B158" s="8" t="s">
        <v>38</v>
      </c>
      <c r="C158" s="18" t="s">
        <v>219</v>
      </c>
      <c r="D158" s="8" t="s">
        <v>205</v>
      </c>
      <c r="E158" s="16" t="s">
        <v>220</v>
      </c>
      <c r="F158" s="10">
        <v>0</v>
      </c>
      <c r="G158" s="10">
        <v>0</v>
      </c>
      <c r="H158" s="8">
        <v>12000</v>
      </c>
      <c r="I158" s="10"/>
      <c r="J158" s="10"/>
      <c r="K158" s="10"/>
      <c r="L158" s="10"/>
      <c r="M158" s="10"/>
      <c r="N158" s="10"/>
      <c r="O158" s="8">
        <f t="shared" si="12"/>
        <v>12000</v>
      </c>
      <c r="P158" s="8">
        <v>600</v>
      </c>
      <c r="Q158" s="8">
        <f t="shared" si="10"/>
        <v>11400</v>
      </c>
      <c r="R158" s="10">
        <v>0</v>
      </c>
    </row>
    <row r="159" spans="1:18" ht="60" customHeight="1" x14ac:dyDescent="0.2">
      <c r="A159" s="7">
        <f t="shared" si="11"/>
        <v>139</v>
      </c>
      <c r="B159" s="8" t="s">
        <v>38</v>
      </c>
      <c r="C159" s="18" t="s">
        <v>221</v>
      </c>
      <c r="D159" s="8" t="s">
        <v>199</v>
      </c>
      <c r="E159" s="16" t="s">
        <v>222</v>
      </c>
      <c r="F159" s="10">
        <v>0</v>
      </c>
      <c r="G159" s="10">
        <v>0</v>
      </c>
      <c r="H159" s="8">
        <v>5000</v>
      </c>
      <c r="I159" s="10"/>
      <c r="J159" s="10"/>
      <c r="K159" s="10"/>
      <c r="L159" s="10"/>
      <c r="M159" s="10"/>
      <c r="N159" s="10"/>
      <c r="O159" s="8">
        <f t="shared" ref="O159:O222" si="13">+H159</f>
        <v>5000</v>
      </c>
      <c r="P159" s="8">
        <v>250</v>
      </c>
      <c r="Q159" s="8">
        <f t="shared" si="10"/>
        <v>4750</v>
      </c>
      <c r="R159" s="10">
        <v>0</v>
      </c>
    </row>
    <row r="160" spans="1:18" ht="60" customHeight="1" x14ac:dyDescent="0.2">
      <c r="A160" s="7">
        <f t="shared" si="11"/>
        <v>140</v>
      </c>
      <c r="B160" s="8" t="s">
        <v>38</v>
      </c>
      <c r="C160" s="18" t="s">
        <v>223</v>
      </c>
      <c r="D160" s="8" t="s">
        <v>199</v>
      </c>
      <c r="E160" s="16" t="s">
        <v>222</v>
      </c>
      <c r="F160" s="10">
        <v>0</v>
      </c>
      <c r="G160" s="10">
        <v>0</v>
      </c>
      <c r="H160" s="8">
        <v>5000</v>
      </c>
      <c r="I160" s="10"/>
      <c r="J160" s="10"/>
      <c r="K160" s="10"/>
      <c r="L160" s="10"/>
      <c r="M160" s="10"/>
      <c r="N160" s="10"/>
      <c r="O160" s="8">
        <f t="shared" si="13"/>
        <v>5000</v>
      </c>
      <c r="P160" s="8">
        <v>250</v>
      </c>
      <c r="Q160" s="8">
        <f t="shared" si="10"/>
        <v>4750</v>
      </c>
      <c r="R160" s="10">
        <v>0</v>
      </c>
    </row>
    <row r="161" spans="1:18" ht="60" customHeight="1" x14ac:dyDescent="0.2">
      <c r="A161" s="7">
        <f t="shared" si="11"/>
        <v>141</v>
      </c>
      <c r="B161" s="8" t="s">
        <v>38</v>
      </c>
      <c r="C161" s="18" t="s">
        <v>318</v>
      </c>
      <c r="D161" s="8" t="s">
        <v>90</v>
      </c>
      <c r="E161" s="16" t="s">
        <v>319</v>
      </c>
      <c r="F161" s="10">
        <v>0</v>
      </c>
      <c r="G161" s="10">
        <v>0</v>
      </c>
      <c r="H161" s="8">
        <v>15000</v>
      </c>
      <c r="I161" s="10"/>
      <c r="J161" s="10"/>
      <c r="K161" s="10"/>
      <c r="L161" s="10"/>
      <c r="M161" s="10"/>
      <c r="N161" s="10"/>
      <c r="O161" s="8">
        <f t="shared" si="13"/>
        <v>15000</v>
      </c>
      <c r="P161" s="8">
        <v>669.64</v>
      </c>
      <c r="Q161" s="8">
        <f t="shared" si="10"/>
        <v>14330.36</v>
      </c>
      <c r="R161" s="10">
        <v>0</v>
      </c>
    </row>
    <row r="162" spans="1:18" ht="60" customHeight="1" x14ac:dyDescent="0.2">
      <c r="A162" s="7">
        <f t="shared" si="11"/>
        <v>142</v>
      </c>
      <c r="B162" s="8" t="s">
        <v>38</v>
      </c>
      <c r="C162" s="18" t="s">
        <v>224</v>
      </c>
      <c r="D162" s="8" t="s">
        <v>52</v>
      </c>
      <c r="E162" s="16" t="s">
        <v>320</v>
      </c>
      <c r="F162" s="10">
        <v>0</v>
      </c>
      <c r="G162" s="10">
        <v>0</v>
      </c>
      <c r="H162" s="8">
        <v>15000</v>
      </c>
      <c r="I162" s="10"/>
      <c r="J162" s="10"/>
      <c r="K162" s="10"/>
      <c r="L162" s="10"/>
      <c r="M162" s="10"/>
      <c r="N162" s="10"/>
      <c r="O162" s="8">
        <f t="shared" si="13"/>
        <v>15000</v>
      </c>
      <c r="P162" s="8">
        <v>750</v>
      </c>
      <c r="Q162" s="8">
        <f t="shared" si="10"/>
        <v>14250</v>
      </c>
      <c r="R162" s="10">
        <v>0</v>
      </c>
    </row>
    <row r="163" spans="1:18" ht="60" customHeight="1" x14ac:dyDescent="0.2">
      <c r="A163" s="7">
        <f t="shared" si="11"/>
        <v>143</v>
      </c>
      <c r="B163" s="8" t="s">
        <v>38</v>
      </c>
      <c r="C163" s="18" t="s">
        <v>225</v>
      </c>
      <c r="D163" s="8" t="s">
        <v>40</v>
      </c>
      <c r="E163" s="16" t="s">
        <v>226</v>
      </c>
      <c r="F163" s="10">
        <v>0</v>
      </c>
      <c r="G163" s="10">
        <v>0</v>
      </c>
      <c r="H163" s="8">
        <v>7000</v>
      </c>
      <c r="I163" s="10"/>
      <c r="J163" s="10"/>
      <c r="K163" s="10"/>
      <c r="L163" s="10"/>
      <c r="M163" s="10"/>
      <c r="N163" s="10"/>
      <c r="O163" s="8">
        <f t="shared" si="13"/>
        <v>7000</v>
      </c>
      <c r="P163" s="8">
        <v>350</v>
      </c>
      <c r="Q163" s="8">
        <f t="shared" si="10"/>
        <v>6650</v>
      </c>
      <c r="R163" s="10">
        <v>0</v>
      </c>
    </row>
    <row r="164" spans="1:18" ht="60" customHeight="1" x14ac:dyDescent="0.2">
      <c r="A164" s="7">
        <f t="shared" si="11"/>
        <v>144</v>
      </c>
      <c r="B164" s="8" t="s">
        <v>38</v>
      </c>
      <c r="C164" s="18" t="s">
        <v>227</v>
      </c>
      <c r="D164" s="8" t="s">
        <v>228</v>
      </c>
      <c r="E164" s="16" t="s">
        <v>229</v>
      </c>
      <c r="F164" s="10">
        <v>0</v>
      </c>
      <c r="G164" s="10">
        <v>0</v>
      </c>
      <c r="H164" s="8">
        <v>7000</v>
      </c>
      <c r="I164" s="10"/>
      <c r="J164" s="10"/>
      <c r="K164" s="10"/>
      <c r="L164" s="10"/>
      <c r="M164" s="10"/>
      <c r="N164" s="10"/>
      <c r="O164" s="8">
        <f t="shared" si="13"/>
        <v>7000</v>
      </c>
      <c r="P164" s="8">
        <v>350</v>
      </c>
      <c r="Q164" s="8">
        <f t="shared" si="10"/>
        <v>6650</v>
      </c>
      <c r="R164" s="10">
        <v>0</v>
      </c>
    </row>
    <row r="165" spans="1:18" ht="60" customHeight="1" x14ac:dyDescent="0.2">
      <c r="A165" s="7">
        <f t="shared" si="11"/>
        <v>145</v>
      </c>
      <c r="B165" s="8" t="s">
        <v>38</v>
      </c>
      <c r="C165" s="18" t="s">
        <v>230</v>
      </c>
      <c r="D165" s="8" t="s">
        <v>228</v>
      </c>
      <c r="E165" s="16" t="s">
        <v>229</v>
      </c>
      <c r="F165" s="10">
        <v>0</v>
      </c>
      <c r="G165" s="10">
        <v>0</v>
      </c>
      <c r="H165" s="8">
        <v>6000</v>
      </c>
      <c r="I165" s="10"/>
      <c r="J165" s="10"/>
      <c r="K165" s="10"/>
      <c r="L165" s="10"/>
      <c r="M165" s="10"/>
      <c r="N165" s="10"/>
      <c r="O165" s="8">
        <f t="shared" si="13"/>
        <v>6000</v>
      </c>
      <c r="P165" s="8">
        <v>300</v>
      </c>
      <c r="Q165" s="8">
        <f t="shared" ref="Q165:Q196" si="14">+O165-P165</f>
        <v>5700</v>
      </c>
      <c r="R165" s="10">
        <v>0</v>
      </c>
    </row>
    <row r="166" spans="1:18" ht="60" customHeight="1" x14ac:dyDescent="0.2">
      <c r="A166" s="7">
        <f t="shared" si="11"/>
        <v>146</v>
      </c>
      <c r="B166" s="8" t="s">
        <v>38</v>
      </c>
      <c r="C166" s="18" t="s">
        <v>231</v>
      </c>
      <c r="D166" s="8" t="s">
        <v>199</v>
      </c>
      <c r="E166" s="16" t="s">
        <v>232</v>
      </c>
      <c r="F166" s="10">
        <v>0</v>
      </c>
      <c r="G166" s="10">
        <v>0</v>
      </c>
      <c r="H166" s="8">
        <v>7000</v>
      </c>
      <c r="I166" s="10"/>
      <c r="J166" s="10"/>
      <c r="K166" s="10"/>
      <c r="L166" s="10"/>
      <c r="M166" s="10"/>
      <c r="N166" s="10"/>
      <c r="O166" s="8">
        <f t="shared" si="13"/>
        <v>7000</v>
      </c>
      <c r="P166" s="8">
        <v>350</v>
      </c>
      <c r="Q166" s="8">
        <f t="shared" si="14"/>
        <v>6650</v>
      </c>
      <c r="R166" s="10">
        <v>0</v>
      </c>
    </row>
    <row r="167" spans="1:18" ht="60" customHeight="1" x14ac:dyDescent="0.2">
      <c r="A167" s="7">
        <f t="shared" si="11"/>
        <v>147</v>
      </c>
      <c r="B167" s="8" t="s">
        <v>38</v>
      </c>
      <c r="C167" s="18" t="s">
        <v>233</v>
      </c>
      <c r="D167" s="8" t="s">
        <v>199</v>
      </c>
      <c r="E167" s="16" t="s">
        <v>234</v>
      </c>
      <c r="F167" s="10">
        <v>0</v>
      </c>
      <c r="G167" s="10">
        <v>0</v>
      </c>
      <c r="H167" s="8">
        <v>7000</v>
      </c>
      <c r="I167" s="10"/>
      <c r="J167" s="10"/>
      <c r="K167" s="10"/>
      <c r="L167" s="10"/>
      <c r="M167" s="10"/>
      <c r="N167" s="10"/>
      <c r="O167" s="8">
        <f t="shared" si="13"/>
        <v>7000</v>
      </c>
      <c r="P167" s="8">
        <v>350</v>
      </c>
      <c r="Q167" s="8">
        <f t="shared" si="14"/>
        <v>6650</v>
      </c>
      <c r="R167" s="10">
        <v>0</v>
      </c>
    </row>
    <row r="168" spans="1:18" ht="60" customHeight="1" x14ac:dyDescent="0.2">
      <c r="A168" s="7">
        <f t="shared" si="11"/>
        <v>148</v>
      </c>
      <c r="B168" s="8" t="s">
        <v>38</v>
      </c>
      <c r="C168" s="18" t="s">
        <v>235</v>
      </c>
      <c r="D168" s="8" t="s">
        <v>199</v>
      </c>
      <c r="E168" s="16" t="s">
        <v>234</v>
      </c>
      <c r="F168" s="10">
        <v>0</v>
      </c>
      <c r="G168" s="10">
        <v>0</v>
      </c>
      <c r="H168" s="8">
        <v>6000</v>
      </c>
      <c r="I168" s="10"/>
      <c r="J168" s="10"/>
      <c r="K168" s="10"/>
      <c r="L168" s="10"/>
      <c r="M168" s="10"/>
      <c r="N168" s="10"/>
      <c r="O168" s="8">
        <f t="shared" si="13"/>
        <v>6000</v>
      </c>
      <c r="P168" s="8">
        <v>300</v>
      </c>
      <c r="Q168" s="8">
        <f t="shared" si="14"/>
        <v>5700</v>
      </c>
      <c r="R168" s="10">
        <v>0</v>
      </c>
    </row>
    <row r="169" spans="1:18" ht="60" customHeight="1" x14ac:dyDescent="0.2">
      <c r="A169" s="7">
        <f t="shared" si="11"/>
        <v>149</v>
      </c>
      <c r="B169" s="8" t="s">
        <v>38</v>
      </c>
      <c r="C169" s="18" t="s">
        <v>236</v>
      </c>
      <c r="D169" s="8" t="s">
        <v>228</v>
      </c>
      <c r="E169" s="16" t="s">
        <v>237</v>
      </c>
      <c r="F169" s="10">
        <v>0</v>
      </c>
      <c r="G169" s="10">
        <v>0</v>
      </c>
      <c r="H169" s="8">
        <v>7000</v>
      </c>
      <c r="I169" s="10"/>
      <c r="J169" s="10"/>
      <c r="K169" s="10"/>
      <c r="L169" s="10"/>
      <c r="M169" s="10"/>
      <c r="N169" s="10"/>
      <c r="O169" s="8">
        <f t="shared" si="13"/>
        <v>7000</v>
      </c>
      <c r="P169" s="8">
        <v>350</v>
      </c>
      <c r="Q169" s="8">
        <f t="shared" si="14"/>
        <v>6650</v>
      </c>
      <c r="R169" s="10">
        <v>0</v>
      </c>
    </row>
    <row r="170" spans="1:18" ht="60" customHeight="1" x14ac:dyDescent="0.2">
      <c r="A170" s="7">
        <f t="shared" si="11"/>
        <v>150</v>
      </c>
      <c r="B170" s="8" t="s">
        <v>38</v>
      </c>
      <c r="C170" s="18" t="s">
        <v>238</v>
      </c>
      <c r="D170" s="8" t="s">
        <v>228</v>
      </c>
      <c r="E170" s="16" t="s">
        <v>239</v>
      </c>
      <c r="F170" s="10">
        <v>0</v>
      </c>
      <c r="G170" s="10">
        <v>0</v>
      </c>
      <c r="H170" s="8">
        <v>7000</v>
      </c>
      <c r="I170" s="10"/>
      <c r="J170" s="10"/>
      <c r="K170" s="10"/>
      <c r="L170" s="10"/>
      <c r="M170" s="10"/>
      <c r="N170" s="10"/>
      <c r="O170" s="8">
        <f t="shared" si="13"/>
        <v>7000</v>
      </c>
      <c r="P170" s="8">
        <v>350</v>
      </c>
      <c r="Q170" s="8">
        <f t="shared" si="14"/>
        <v>6650</v>
      </c>
      <c r="R170" s="10">
        <v>0</v>
      </c>
    </row>
    <row r="171" spans="1:18" ht="60" customHeight="1" x14ac:dyDescent="0.2">
      <c r="A171" s="7">
        <f t="shared" si="11"/>
        <v>151</v>
      </c>
      <c r="B171" s="8" t="s">
        <v>38</v>
      </c>
      <c r="C171" s="18" t="s">
        <v>240</v>
      </c>
      <c r="D171" s="8" t="s">
        <v>199</v>
      </c>
      <c r="E171" s="16" t="s">
        <v>241</v>
      </c>
      <c r="F171" s="10">
        <v>0</v>
      </c>
      <c r="G171" s="10">
        <v>0</v>
      </c>
      <c r="H171" s="8">
        <v>7000</v>
      </c>
      <c r="I171" s="10"/>
      <c r="J171" s="10"/>
      <c r="K171" s="10"/>
      <c r="L171" s="10"/>
      <c r="M171" s="10"/>
      <c r="N171" s="10"/>
      <c r="O171" s="8">
        <f t="shared" si="13"/>
        <v>7000</v>
      </c>
      <c r="P171" s="8">
        <v>350</v>
      </c>
      <c r="Q171" s="8">
        <f t="shared" si="14"/>
        <v>6650</v>
      </c>
      <c r="R171" s="10">
        <v>0</v>
      </c>
    </row>
    <row r="172" spans="1:18" ht="60" customHeight="1" x14ac:dyDescent="0.2">
      <c r="A172" s="7">
        <f t="shared" si="11"/>
        <v>152</v>
      </c>
      <c r="B172" s="8" t="s">
        <v>38</v>
      </c>
      <c r="C172" s="18" t="s">
        <v>242</v>
      </c>
      <c r="D172" s="8" t="s">
        <v>199</v>
      </c>
      <c r="E172" s="16" t="s">
        <v>241</v>
      </c>
      <c r="F172" s="10">
        <v>0</v>
      </c>
      <c r="G172" s="10">
        <v>0</v>
      </c>
      <c r="H172" s="8">
        <v>7000</v>
      </c>
      <c r="I172" s="10"/>
      <c r="J172" s="10"/>
      <c r="K172" s="10"/>
      <c r="L172" s="10"/>
      <c r="M172" s="10"/>
      <c r="N172" s="10"/>
      <c r="O172" s="8">
        <f t="shared" si="13"/>
        <v>7000</v>
      </c>
      <c r="P172" s="8">
        <v>350</v>
      </c>
      <c r="Q172" s="8">
        <f t="shared" si="14"/>
        <v>6650</v>
      </c>
      <c r="R172" s="10">
        <v>0</v>
      </c>
    </row>
    <row r="173" spans="1:18" ht="60" customHeight="1" x14ac:dyDescent="0.2">
      <c r="A173" s="7">
        <f t="shared" si="11"/>
        <v>153</v>
      </c>
      <c r="B173" s="8" t="s">
        <v>38</v>
      </c>
      <c r="C173" s="18" t="s">
        <v>243</v>
      </c>
      <c r="D173" s="8" t="s">
        <v>199</v>
      </c>
      <c r="E173" s="16" t="s">
        <v>241</v>
      </c>
      <c r="F173" s="10">
        <v>0</v>
      </c>
      <c r="G173" s="10">
        <v>0</v>
      </c>
      <c r="H173" s="8">
        <v>7000</v>
      </c>
      <c r="I173" s="10"/>
      <c r="J173" s="10"/>
      <c r="K173" s="10"/>
      <c r="L173" s="10"/>
      <c r="M173" s="10"/>
      <c r="N173" s="10"/>
      <c r="O173" s="8">
        <f t="shared" si="13"/>
        <v>7000</v>
      </c>
      <c r="P173" s="8">
        <v>350</v>
      </c>
      <c r="Q173" s="8">
        <f t="shared" si="14"/>
        <v>6650</v>
      </c>
      <c r="R173" s="10">
        <v>0</v>
      </c>
    </row>
    <row r="174" spans="1:18" ht="60" customHeight="1" x14ac:dyDescent="0.2">
      <c r="A174" s="7">
        <f t="shared" si="11"/>
        <v>154</v>
      </c>
      <c r="B174" s="8" t="s">
        <v>38</v>
      </c>
      <c r="C174" s="18" t="s">
        <v>244</v>
      </c>
      <c r="D174" s="8" t="s">
        <v>199</v>
      </c>
      <c r="E174" s="16" t="s">
        <v>241</v>
      </c>
      <c r="F174" s="10">
        <v>0</v>
      </c>
      <c r="G174" s="10">
        <v>0</v>
      </c>
      <c r="H174" s="8">
        <v>6000</v>
      </c>
      <c r="I174" s="10"/>
      <c r="J174" s="10"/>
      <c r="K174" s="10"/>
      <c r="L174" s="10"/>
      <c r="M174" s="10"/>
      <c r="N174" s="10"/>
      <c r="O174" s="8">
        <f t="shared" si="13"/>
        <v>6000</v>
      </c>
      <c r="P174" s="8">
        <v>300</v>
      </c>
      <c r="Q174" s="8">
        <f t="shared" si="14"/>
        <v>5700</v>
      </c>
      <c r="R174" s="10">
        <v>0</v>
      </c>
    </row>
    <row r="175" spans="1:18" ht="60" customHeight="1" x14ac:dyDescent="0.2">
      <c r="A175" s="7">
        <f t="shared" si="11"/>
        <v>155</v>
      </c>
      <c r="B175" s="8" t="s">
        <v>38</v>
      </c>
      <c r="C175" s="18" t="s">
        <v>245</v>
      </c>
      <c r="D175" s="8" t="s">
        <v>199</v>
      </c>
      <c r="E175" s="16" t="s">
        <v>241</v>
      </c>
      <c r="F175" s="10">
        <v>0</v>
      </c>
      <c r="G175" s="10">
        <v>0</v>
      </c>
      <c r="H175" s="8">
        <v>7000</v>
      </c>
      <c r="I175" s="10"/>
      <c r="J175" s="10"/>
      <c r="K175" s="10"/>
      <c r="L175" s="10"/>
      <c r="M175" s="10"/>
      <c r="N175" s="10"/>
      <c r="O175" s="8">
        <f t="shared" si="13"/>
        <v>7000</v>
      </c>
      <c r="P175" s="8">
        <v>350</v>
      </c>
      <c r="Q175" s="8">
        <f t="shared" si="14"/>
        <v>6650</v>
      </c>
      <c r="R175" s="10">
        <v>0</v>
      </c>
    </row>
    <row r="176" spans="1:18" ht="60" customHeight="1" x14ac:dyDescent="0.2">
      <c r="A176" s="7">
        <f t="shared" si="11"/>
        <v>156</v>
      </c>
      <c r="B176" s="8" t="s">
        <v>38</v>
      </c>
      <c r="C176" s="18" t="s">
        <v>246</v>
      </c>
      <c r="D176" s="8" t="s">
        <v>49</v>
      </c>
      <c r="E176" s="16" t="s">
        <v>241</v>
      </c>
      <c r="F176" s="10">
        <v>0</v>
      </c>
      <c r="G176" s="10">
        <v>0</v>
      </c>
      <c r="H176" s="8">
        <v>6000</v>
      </c>
      <c r="I176" s="10"/>
      <c r="J176" s="10"/>
      <c r="K176" s="10"/>
      <c r="L176" s="10"/>
      <c r="M176" s="10"/>
      <c r="N176" s="10"/>
      <c r="O176" s="8">
        <f t="shared" si="13"/>
        <v>6000</v>
      </c>
      <c r="P176" s="8">
        <v>300</v>
      </c>
      <c r="Q176" s="8">
        <f t="shared" si="14"/>
        <v>5700</v>
      </c>
      <c r="R176" s="10">
        <v>0</v>
      </c>
    </row>
    <row r="177" spans="1:18" ht="60" customHeight="1" x14ac:dyDescent="0.2">
      <c r="A177" s="7">
        <f t="shared" si="11"/>
        <v>157</v>
      </c>
      <c r="B177" s="8" t="s">
        <v>38</v>
      </c>
      <c r="C177" s="18" t="s">
        <v>247</v>
      </c>
      <c r="D177" s="8" t="s">
        <v>199</v>
      </c>
      <c r="E177" s="16" t="s">
        <v>241</v>
      </c>
      <c r="F177" s="10">
        <v>0</v>
      </c>
      <c r="G177" s="10">
        <v>0</v>
      </c>
      <c r="H177" s="8">
        <v>6000</v>
      </c>
      <c r="I177" s="10"/>
      <c r="J177" s="10"/>
      <c r="K177" s="10"/>
      <c r="L177" s="10"/>
      <c r="M177" s="10"/>
      <c r="N177" s="10"/>
      <c r="O177" s="8">
        <f t="shared" si="13"/>
        <v>6000</v>
      </c>
      <c r="P177" s="8">
        <v>300</v>
      </c>
      <c r="Q177" s="8">
        <f t="shared" si="14"/>
        <v>5700</v>
      </c>
      <c r="R177" s="10">
        <v>0</v>
      </c>
    </row>
    <row r="178" spans="1:18" ht="60" customHeight="1" x14ac:dyDescent="0.2">
      <c r="A178" s="7">
        <f t="shared" si="11"/>
        <v>158</v>
      </c>
      <c r="B178" s="8" t="s">
        <v>38</v>
      </c>
      <c r="C178" s="18" t="s">
        <v>248</v>
      </c>
      <c r="D178" s="8" t="s">
        <v>199</v>
      </c>
      <c r="E178" s="16" t="s">
        <v>249</v>
      </c>
      <c r="F178" s="10">
        <v>0</v>
      </c>
      <c r="G178" s="10">
        <v>0</v>
      </c>
      <c r="H178" s="8">
        <v>7000</v>
      </c>
      <c r="I178" s="10"/>
      <c r="J178" s="10"/>
      <c r="K178" s="10"/>
      <c r="L178" s="10"/>
      <c r="M178" s="10"/>
      <c r="N178" s="10"/>
      <c r="O178" s="8">
        <f t="shared" si="13"/>
        <v>7000</v>
      </c>
      <c r="P178" s="8">
        <v>350</v>
      </c>
      <c r="Q178" s="8">
        <f t="shared" si="14"/>
        <v>6650</v>
      </c>
      <c r="R178" s="10">
        <v>0</v>
      </c>
    </row>
    <row r="179" spans="1:18" ht="60" customHeight="1" x14ac:dyDescent="0.2">
      <c r="A179" s="7">
        <f t="shared" si="11"/>
        <v>159</v>
      </c>
      <c r="B179" s="8" t="s">
        <v>38</v>
      </c>
      <c r="C179" s="18" t="s">
        <v>250</v>
      </c>
      <c r="D179" s="8" t="s">
        <v>199</v>
      </c>
      <c r="E179" s="16" t="s">
        <v>113</v>
      </c>
      <c r="F179" s="10">
        <v>0</v>
      </c>
      <c r="G179" s="10">
        <v>0</v>
      </c>
      <c r="H179" s="8">
        <v>7000</v>
      </c>
      <c r="I179" s="10"/>
      <c r="J179" s="10"/>
      <c r="K179" s="10"/>
      <c r="L179" s="10"/>
      <c r="M179" s="10"/>
      <c r="N179" s="10"/>
      <c r="O179" s="8">
        <f t="shared" si="13"/>
        <v>7000</v>
      </c>
      <c r="P179" s="8">
        <v>350</v>
      </c>
      <c r="Q179" s="8">
        <f t="shared" si="14"/>
        <v>6650</v>
      </c>
      <c r="R179" s="10">
        <v>0</v>
      </c>
    </row>
    <row r="180" spans="1:18" ht="60" customHeight="1" x14ac:dyDescent="0.2">
      <c r="A180" s="7">
        <f t="shared" si="11"/>
        <v>160</v>
      </c>
      <c r="B180" s="8" t="s">
        <v>38</v>
      </c>
      <c r="C180" s="18" t="s">
        <v>251</v>
      </c>
      <c r="D180" s="8" t="s">
        <v>49</v>
      </c>
      <c r="E180" s="16" t="s">
        <v>192</v>
      </c>
      <c r="F180" s="10">
        <v>0</v>
      </c>
      <c r="G180" s="10">
        <v>0</v>
      </c>
      <c r="H180" s="8">
        <v>7000</v>
      </c>
      <c r="I180" s="10"/>
      <c r="J180" s="10"/>
      <c r="K180" s="10"/>
      <c r="L180" s="10"/>
      <c r="M180" s="10"/>
      <c r="N180" s="10"/>
      <c r="O180" s="8">
        <f t="shared" si="13"/>
        <v>7000</v>
      </c>
      <c r="P180" s="8">
        <v>350</v>
      </c>
      <c r="Q180" s="8">
        <f t="shared" si="14"/>
        <v>6650</v>
      </c>
      <c r="R180" s="10">
        <v>0</v>
      </c>
    </row>
    <row r="181" spans="1:18" ht="60" customHeight="1" x14ac:dyDescent="0.2">
      <c r="A181" s="7">
        <f t="shared" si="11"/>
        <v>161</v>
      </c>
      <c r="B181" s="8" t="s">
        <v>38</v>
      </c>
      <c r="C181" s="18" t="s">
        <v>252</v>
      </c>
      <c r="D181" s="8" t="s">
        <v>49</v>
      </c>
      <c r="E181" s="16" t="s">
        <v>192</v>
      </c>
      <c r="F181" s="10">
        <v>0</v>
      </c>
      <c r="G181" s="10">
        <v>0</v>
      </c>
      <c r="H181" s="8">
        <v>7000</v>
      </c>
      <c r="I181" s="10"/>
      <c r="J181" s="10"/>
      <c r="K181" s="10"/>
      <c r="L181" s="10"/>
      <c r="M181" s="10"/>
      <c r="N181" s="10"/>
      <c r="O181" s="8">
        <f t="shared" si="13"/>
        <v>7000</v>
      </c>
      <c r="P181" s="8">
        <v>350</v>
      </c>
      <c r="Q181" s="8">
        <f t="shared" si="14"/>
        <v>6650</v>
      </c>
      <c r="R181" s="10">
        <v>0</v>
      </c>
    </row>
    <row r="182" spans="1:18" ht="60" customHeight="1" x14ac:dyDescent="0.2">
      <c r="A182" s="7">
        <f t="shared" si="11"/>
        <v>162</v>
      </c>
      <c r="B182" s="8" t="s">
        <v>38</v>
      </c>
      <c r="C182" s="18" t="s">
        <v>253</v>
      </c>
      <c r="D182" s="8" t="s">
        <v>199</v>
      </c>
      <c r="E182" s="16" t="s">
        <v>254</v>
      </c>
      <c r="F182" s="10">
        <v>0</v>
      </c>
      <c r="G182" s="10">
        <v>0</v>
      </c>
      <c r="H182" s="8">
        <v>7000</v>
      </c>
      <c r="I182" s="10"/>
      <c r="J182" s="10"/>
      <c r="K182" s="10"/>
      <c r="L182" s="10"/>
      <c r="M182" s="10"/>
      <c r="N182" s="10"/>
      <c r="O182" s="8">
        <f t="shared" si="13"/>
        <v>7000</v>
      </c>
      <c r="P182" s="8">
        <v>350</v>
      </c>
      <c r="Q182" s="8">
        <f t="shared" si="14"/>
        <v>6650</v>
      </c>
      <c r="R182" s="10">
        <v>0</v>
      </c>
    </row>
    <row r="183" spans="1:18" ht="60" customHeight="1" x14ac:dyDescent="0.2">
      <c r="A183" s="7">
        <f t="shared" si="11"/>
        <v>163</v>
      </c>
      <c r="B183" s="8" t="s">
        <v>38</v>
      </c>
      <c r="C183" s="18" t="s">
        <v>255</v>
      </c>
      <c r="D183" s="8" t="s">
        <v>205</v>
      </c>
      <c r="E183" s="16" t="s">
        <v>256</v>
      </c>
      <c r="F183" s="10">
        <v>0</v>
      </c>
      <c r="G183" s="10">
        <v>0</v>
      </c>
      <c r="H183" s="8">
        <v>15000</v>
      </c>
      <c r="I183" s="10"/>
      <c r="J183" s="10"/>
      <c r="K183" s="10"/>
      <c r="L183" s="10"/>
      <c r="M183" s="10"/>
      <c r="N183" s="10"/>
      <c r="O183" s="8">
        <f t="shared" si="13"/>
        <v>15000</v>
      </c>
      <c r="P183" s="8">
        <v>750</v>
      </c>
      <c r="Q183" s="8">
        <f t="shared" si="14"/>
        <v>14250</v>
      </c>
      <c r="R183" s="10">
        <v>0</v>
      </c>
    </row>
    <row r="184" spans="1:18" ht="60" customHeight="1" x14ac:dyDescent="0.2">
      <c r="A184" s="7">
        <f t="shared" si="11"/>
        <v>164</v>
      </c>
      <c r="B184" s="8" t="s">
        <v>38</v>
      </c>
      <c r="C184" s="18" t="s">
        <v>257</v>
      </c>
      <c r="D184" s="8" t="s">
        <v>199</v>
      </c>
      <c r="E184" s="16" t="s">
        <v>321</v>
      </c>
      <c r="F184" s="10">
        <v>0</v>
      </c>
      <c r="G184" s="10">
        <v>0</v>
      </c>
      <c r="H184" s="8">
        <v>7000</v>
      </c>
      <c r="I184" s="10"/>
      <c r="J184" s="10"/>
      <c r="K184" s="10"/>
      <c r="L184" s="10"/>
      <c r="M184" s="10"/>
      <c r="N184" s="10"/>
      <c r="O184" s="8">
        <f t="shared" si="13"/>
        <v>7000</v>
      </c>
      <c r="P184" s="8">
        <v>350</v>
      </c>
      <c r="Q184" s="8">
        <f t="shared" si="14"/>
        <v>6650</v>
      </c>
      <c r="R184" s="10">
        <v>0</v>
      </c>
    </row>
    <row r="185" spans="1:18" ht="60" customHeight="1" x14ac:dyDescent="0.2">
      <c r="A185" s="7">
        <f t="shared" si="11"/>
        <v>165</v>
      </c>
      <c r="B185" s="8" t="s">
        <v>38</v>
      </c>
      <c r="C185" s="18" t="s">
        <v>258</v>
      </c>
      <c r="D185" s="8" t="s">
        <v>205</v>
      </c>
      <c r="E185" s="16" t="s">
        <v>259</v>
      </c>
      <c r="F185" s="10">
        <v>0</v>
      </c>
      <c r="G185" s="10">
        <v>0</v>
      </c>
      <c r="H185" s="8">
        <v>15000</v>
      </c>
      <c r="I185" s="10"/>
      <c r="J185" s="10"/>
      <c r="K185" s="10"/>
      <c r="L185" s="10"/>
      <c r="M185" s="10"/>
      <c r="N185" s="10"/>
      <c r="O185" s="8">
        <f t="shared" si="13"/>
        <v>15000</v>
      </c>
      <c r="P185" s="8">
        <v>669.64</v>
      </c>
      <c r="Q185" s="8">
        <f t="shared" si="14"/>
        <v>14330.36</v>
      </c>
      <c r="R185" s="10">
        <v>0</v>
      </c>
    </row>
    <row r="186" spans="1:18" ht="60" customHeight="1" x14ac:dyDescent="0.2">
      <c r="A186" s="7">
        <f t="shared" si="11"/>
        <v>166</v>
      </c>
      <c r="B186" s="8" t="s">
        <v>38</v>
      </c>
      <c r="C186" s="18" t="s">
        <v>260</v>
      </c>
      <c r="D186" s="8" t="s">
        <v>199</v>
      </c>
      <c r="E186" s="16" t="s">
        <v>261</v>
      </c>
      <c r="F186" s="10">
        <v>0</v>
      </c>
      <c r="G186" s="10">
        <v>0</v>
      </c>
      <c r="H186" s="8">
        <v>10000</v>
      </c>
      <c r="I186" s="10"/>
      <c r="J186" s="10"/>
      <c r="K186" s="10"/>
      <c r="L186" s="10"/>
      <c r="M186" s="10"/>
      <c r="N186" s="10"/>
      <c r="O186" s="8">
        <f t="shared" si="13"/>
        <v>10000</v>
      </c>
      <c r="P186" s="8">
        <v>500</v>
      </c>
      <c r="Q186" s="8">
        <f t="shared" si="14"/>
        <v>9500</v>
      </c>
      <c r="R186" s="10">
        <v>0</v>
      </c>
    </row>
    <row r="187" spans="1:18" ht="60" customHeight="1" x14ac:dyDescent="0.2">
      <c r="A187" s="7">
        <f t="shared" si="11"/>
        <v>167</v>
      </c>
      <c r="B187" s="8" t="s">
        <v>38</v>
      </c>
      <c r="C187" s="18" t="s">
        <v>262</v>
      </c>
      <c r="D187" s="8" t="s">
        <v>205</v>
      </c>
      <c r="E187" s="16" t="s">
        <v>263</v>
      </c>
      <c r="F187" s="10">
        <v>0</v>
      </c>
      <c r="G187" s="10">
        <v>0</v>
      </c>
      <c r="H187" s="8">
        <v>15000</v>
      </c>
      <c r="I187" s="10"/>
      <c r="J187" s="10"/>
      <c r="K187" s="10"/>
      <c r="L187" s="10"/>
      <c r="M187" s="10"/>
      <c r="N187" s="10"/>
      <c r="O187" s="8">
        <f t="shared" si="13"/>
        <v>15000</v>
      </c>
      <c r="P187" s="8">
        <v>750</v>
      </c>
      <c r="Q187" s="8">
        <f t="shared" si="14"/>
        <v>14250</v>
      </c>
      <c r="R187" s="10">
        <v>0</v>
      </c>
    </row>
    <row r="188" spans="1:18" ht="60" customHeight="1" x14ac:dyDescent="0.2">
      <c r="A188" s="7">
        <f t="shared" si="11"/>
        <v>168</v>
      </c>
      <c r="B188" s="8" t="s">
        <v>38</v>
      </c>
      <c r="C188" s="18" t="s">
        <v>264</v>
      </c>
      <c r="D188" s="8" t="s">
        <v>199</v>
      </c>
      <c r="E188" s="16" t="s">
        <v>265</v>
      </c>
      <c r="F188" s="10">
        <v>0</v>
      </c>
      <c r="G188" s="10">
        <v>0</v>
      </c>
      <c r="H188" s="8">
        <v>15000</v>
      </c>
      <c r="I188" s="10"/>
      <c r="J188" s="10"/>
      <c r="K188" s="10"/>
      <c r="L188" s="10"/>
      <c r="M188" s="10"/>
      <c r="N188" s="10"/>
      <c r="O188" s="8">
        <f t="shared" si="13"/>
        <v>15000</v>
      </c>
      <c r="P188" s="8">
        <v>750</v>
      </c>
      <c r="Q188" s="8">
        <f t="shared" si="14"/>
        <v>14250</v>
      </c>
      <c r="R188" s="10">
        <v>0</v>
      </c>
    </row>
    <row r="189" spans="1:18" ht="60" customHeight="1" x14ac:dyDescent="0.2">
      <c r="A189" s="7">
        <f t="shared" si="11"/>
        <v>169</v>
      </c>
      <c r="B189" s="8" t="s">
        <v>38</v>
      </c>
      <c r="C189" s="18" t="s">
        <v>266</v>
      </c>
      <c r="D189" s="8" t="s">
        <v>205</v>
      </c>
      <c r="E189" s="16" t="s">
        <v>256</v>
      </c>
      <c r="F189" s="10">
        <v>0</v>
      </c>
      <c r="G189" s="10">
        <v>0</v>
      </c>
      <c r="H189" s="8">
        <v>12000</v>
      </c>
      <c r="I189" s="10"/>
      <c r="J189" s="10"/>
      <c r="K189" s="10"/>
      <c r="L189" s="10"/>
      <c r="M189" s="10"/>
      <c r="N189" s="10"/>
      <c r="O189" s="8">
        <f t="shared" si="13"/>
        <v>12000</v>
      </c>
      <c r="P189" s="8">
        <v>600</v>
      </c>
      <c r="Q189" s="8">
        <f t="shared" si="14"/>
        <v>11400</v>
      </c>
      <c r="R189" s="10">
        <v>0</v>
      </c>
    </row>
    <row r="190" spans="1:18" ht="60" customHeight="1" x14ac:dyDescent="0.2">
      <c r="A190" s="7">
        <f t="shared" si="11"/>
        <v>170</v>
      </c>
      <c r="B190" s="8" t="s">
        <v>38</v>
      </c>
      <c r="C190" s="18" t="s">
        <v>267</v>
      </c>
      <c r="D190" s="8" t="s">
        <v>199</v>
      </c>
      <c r="E190" s="16" t="s">
        <v>85</v>
      </c>
      <c r="F190" s="10">
        <v>0</v>
      </c>
      <c r="G190" s="10">
        <v>0</v>
      </c>
      <c r="H190" s="8">
        <v>10000</v>
      </c>
      <c r="I190" s="10"/>
      <c r="J190" s="10"/>
      <c r="K190" s="10"/>
      <c r="L190" s="10"/>
      <c r="M190" s="10"/>
      <c r="N190" s="10"/>
      <c r="O190" s="8">
        <f t="shared" si="13"/>
        <v>10000</v>
      </c>
      <c r="P190" s="8">
        <v>500</v>
      </c>
      <c r="Q190" s="8">
        <f t="shared" si="14"/>
        <v>9500</v>
      </c>
      <c r="R190" s="10">
        <v>0</v>
      </c>
    </row>
    <row r="191" spans="1:18" ht="60" customHeight="1" x14ac:dyDescent="0.2">
      <c r="A191" s="7">
        <f t="shared" si="11"/>
        <v>171</v>
      </c>
      <c r="B191" s="8" t="s">
        <v>38</v>
      </c>
      <c r="C191" s="18" t="s">
        <v>268</v>
      </c>
      <c r="D191" s="8" t="s">
        <v>199</v>
      </c>
      <c r="E191" s="16" t="s">
        <v>215</v>
      </c>
      <c r="F191" s="10">
        <v>0</v>
      </c>
      <c r="G191" s="10">
        <v>0</v>
      </c>
      <c r="H191" s="8">
        <v>6000</v>
      </c>
      <c r="I191" s="10"/>
      <c r="J191" s="10"/>
      <c r="K191" s="10"/>
      <c r="L191" s="10"/>
      <c r="M191" s="10"/>
      <c r="N191" s="10"/>
      <c r="O191" s="8">
        <f t="shared" si="13"/>
        <v>6000</v>
      </c>
      <c r="P191" s="8">
        <v>300</v>
      </c>
      <c r="Q191" s="8">
        <f t="shared" si="14"/>
        <v>5700</v>
      </c>
      <c r="R191" s="10">
        <v>0</v>
      </c>
    </row>
    <row r="192" spans="1:18" ht="60" customHeight="1" x14ac:dyDescent="0.2">
      <c r="A192" s="7">
        <f t="shared" si="11"/>
        <v>172</v>
      </c>
      <c r="B192" s="8" t="s">
        <v>38</v>
      </c>
      <c r="C192" s="18" t="s">
        <v>269</v>
      </c>
      <c r="D192" s="8" t="s">
        <v>40</v>
      </c>
      <c r="E192" s="16" t="s">
        <v>270</v>
      </c>
      <c r="F192" s="10">
        <v>0</v>
      </c>
      <c r="G192" s="10">
        <v>0</v>
      </c>
      <c r="H192" s="8">
        <v>7000</v>
      </c>
      <c r="I192" s="10"/>
      <c r="J192" s="10"/>
      <c r="K192" s="10"/>
      <c r="L192" s="10"/>
      <c r="M192" s="10"/>
      <c r="N192" s="10"/>
      <c r="O192" s="8">
        <f t="shared" si="13"/>
        <v>7000</v>
      </c>
      <c r="P192" s="8">
        <v>350</v>
      </c>
      <c r="Q192" s="8">
        <f t="shared" si="14"/>
        <v>6650</v>
      </c>
      <c r="R192" s="10">
        <v>0</v>
      </c>
    </row>
    <row r="193" spans="1:18" ht="60" customHeight="1" x14ac:dyDescent="0.2">
      <c r="A193" s="7">
        <f t="shared" si="11"/>
        <v>173</v>
      </c>
      <c r="B193" s="8" t="s">
        <v>38</v>
      </c>
      <c r="C193" s="18" t="s">
        <v>271</v>
      </c>
      <c r="D193" s="8" t="s">
        <v>90</v>
      </c>
      <c r="E193" s="16" t="s">
        <v>85</v>
      </c>
      <c r="F193" s="10">
        <v>0</v>
      </c>
      <c r="G193" s="10">
        <v>0</v>
      </c>
      <c r="H193" s="8">
        <v>12000</v>
      </c>
      <c r="I193" s="10"/>
      <c r="J193" s="10"/>
      <c r="K193" s="10"/>
      <c r="L193" s="10"/>
      <c r="M193" s="10"/>
      <c r="N193" s="10"/>
      <c r="O193" s="8">
        <f t="shared" si="13"/>
        <v>12000</v>
      </c>
      <c r="P193" s="8">
        <v>600</v>
      </c>
      <c r="Q193" s="8">
        <f t="shared" si="14"/>
        <v>11400</v>
      </c>
      <c r="R193" s="10">
        <v>0</v>
      </c>
    </row>
    <row r="194" spans="1:18" ht="60" customHeight="1" x14ac:dyDescent="0.2">
      <c r="A194" s="7">
        <f t="shared" si="11"/>
        <v>174</v>
      </c>
      <c r="B194" s="8" t="s">
        <v>38</v>
      </c>
      <c r="C194" s="18" t="s">
        <v>272</v>
      </c>
      <c r="D194" s="8" t="s">
        <v>199</v>
      </c>
      <c r="E194" s="16" t="s">
        <v>273</v>
      </c>
      <c r="F194" s="10">
        <v>0</v>
      </c>
      <c r="G194" s="10">
        <v>0</v>
      </c>
      <c r="H194" s="8">
        <v>15000</v>
      </c>
      <c r="I194" s="10"/>
      <c r="J194" s="10"/>
      <c r="K194" s="10"/>
      <c r="L194" s="10"/>
      <c r="M194" s="10"/>
      <c r="N194" s="10"/>
      <c r="O194" s="8">
        <f t="shared" si="13"/>
        <v>15000</v>
      </c>
      <c r="P194" s="8">
        <v>750</v>
      </c>
      <c r="Q194" s="8">
        <f t="shared" si="14"/>
        <v>14250</v>
      </c>
      <c r="R194" s="10">
        <v>0</v>
      </c>
    </row>
    <row r="195" spans="1:18" ht="60" customHeight="1" x14ac:dyDescent="0.2">
      <c r="A195" s="7">
        <f t="shared" si="11"/>
        <v>175</v>
      </c>
      <c r="B195" s="8" t="s">
        <v>38</v>
      </c>
      <c r="C195" s="18" t="s">
        <v>274</v>
      </c>
      <c r="D195" s="8" t="s">
        <v>40</v>
      </c>
      <c r="E195" s="16" t="s">
        <v>55</v>
      </c>
      <c r="F195" s="10">
        <v>0</v>
      </c>
      <c r="G195" s="10">
        <v>0</v>
      </c>
      <c r="H195" s="8">
        <v>6000</v>
      </c>
      <c r="I195" s="10"/>
      <c r="J195" s="10"/>
      <c r="K195" s="10"/>
      <c r="L195" s="10"/>
      <c r="M195" s="10"/>
      <c r="N195" s="10"/>
      <c r="O195" s="8">
        <f t="shared" si="13"/>
        <v>6000</v>
      </c>
      <c r="P195" s="8">
        <v>300</v>
      </c>
      <c r="Q195" s="8">
        <f t="shared" si="14"/>
        <v>5700</v>
      </c>
      <c r="R195" s="10">
        <v>0</v>
      </c>
    </row>
    <row r="196" spans="1:18" ht="60" customHeight="1" x14ac:dyDescent="0.2">
      <c r="A196" s="7">
        <f t="shared" si="11"/>
        <v>176</v>
      </c>
      <c r="B196" s="8" t="s">
        <v>38</v>
      </c>
      <c r="C196" s="18" t="s">
        <v>275</v>
      </c>
      <c r="D196" s="8" t="s">
        <v>40</v>
      </c>
      <c r="E196" s="16" t="s">
        <v>132</v>
      </c>
      <c r="F196" s="10">
        <v>0</v>
      </c>
      <c r="G196" s="10">
        <v>0</v>
      </c>
      <c r="H196" s="8">
        <v>6000</v>
      </c>
      <c r="I196" s="10"/>
      <c r="J196" s="10"/>
      <c r="K196" s="10"/>
      <c r="L196" s="10"/>
      <c r="M196" s="10"/>
      <c r="N196" s="10"/>
      <c r="O196" s="8">
        <f t="shared" si="13"/>
        <v>6000</v>
      </c>
      <c r="P196" s="8">
        <v>300</v>
      </c>
      <c r="Q196" s="8">
        <f t="shared" si="14"/>
        <v>5700</v>
      </c>
      <c r="R196" s="10">
        <v>0</v>
      </c>
    </row>
    <row r="197" spans="1:18" ht="60" customHeight="1" x14ac:dyDescent="0.2">
      <c r="A197" s="7">
        <f t="shared" si="11"/>
        <v>177</v>
      </c>
      <c r="B197" s="8" t="s">
        <v>38</v>
      </c>
      <c r="C197" s="18" t="s">
        <v>276</v>
      </c>
      <c r="D197" s="8" t="s">
        <v>40</v>
      </c>
      <c r="E197" s="16" t="s">
        <v>93</v>
      </c>
      <c r="F197" s="10">
        <v>0</v>
      </c>
      <c r="G197" s="10">
        <v>0</v>
      </c>
      <c r="H197" s="8">
        <v>9000</v>
      </c>
      <c r="I197" s="10"/>
      <c r="J197" s="10"/>
      <c r="K197" s="10"/>
      <c r="L197" s="10"/>
      <c r="M197" s="10"/>
      <c r="N197" s="10"/>
      <c r="O197" s="8">
        <f t="shared" si="13"/>
        <v>9000</v>
      </c>
      <c r="P197" s="8"/>
      <c r="Q197" s="8">
        <v>9000</v>
      </c>
      <c r="R197" s="10">
        <v>0</v>
      </c>
    </row>
    <row r="198" spans="1:18" ht="60" customHeight="1" x14ac:dyDescent="0.2">
      <c r="A198" s="7">
        <f t="shared" si="11"/>
        <v>178</v>
      </c>
      <c r="B198" s="8" t="s">
        <v>38</v>
      </c>
      <c r="C198" s="18" t="s">
        <v>277</v>
      </c>
      <c r="D198" s="8" t="s">
        <v>40</v>
      </c>
      <c r="E198" s="16" t="s">
        <v>101</v>
      </c>
      <c r="F198" s="10">
        <v>0</v>
      </c>
      <c r="G198" s="10">
        <v>0</v>
      </c>
      <c r="H198" s="8">
        <v>6000</v>
      </c>
      <c r="I198" s="10"/>
      <c r="J198" s="10"/>
      <c r="K198" s="10"/>
      <c r="L198" s="10"/>
      <c r="M198" s="10"/>
      <c r="N198" s="10"/>
      <c r="O198" s="8">
        <f t="shared" si="13"/>
        <v>6000</v>
      </c>
      <c r="P198" s="8">
        <v>300</v>
      </c>
      <c r="Q198" s="8">
        <f>+O198-P198</f>
        <v>5700</v>
      </c>
      <c r="R198" s="10">
        <v>0</v>
      </c>
    </row>
    <row r="199" spans="1:18" ht="60" customHeight="1" x14ac:dyDescent="0.2">
      <c r="A199" s="7">
        <f t="shared" si="11"/>
        <v>179</v>
      </c>
      <c r="B199" s="8" t="s">
        <v>38</v>
      </c>
      <c r="C199" s="18" t="s">
        <v>278</v>
      </c>
      <c r="D199" s="8" t="s">
        <v>205</v>
      </c>
      <c r="E199" s="16" t="s">
        <v>273</v>
      </c>
      <c r="F199" s="10">
        <v>0</v>
      </c>
      <c r="G199" s="10">
        <v>0</v>
      </c>
      <c r="H199" s="8">
        <v>15000</v>
      </c>
      <c r="I199" s="10"/>
      <c r="J199" s="10"/>
      <c r="K199" s="10"/>
      <c r="L199" s="10"/>
      <c r="M199" s="10"/>
      <c r="N199" s="10"/>
      <c r="O199" s="8">
        <f t="shared" si="13"/>
        <v>15000</v>
      </c>
      <c r="P199" s="8">
        <v>669.64</v>
      </c>
      <c r="Q199" s="8">
        <f>+O199-P199</f>
        <v>14330.36</v>
      </c>
      <c r="R199" s="10">
        <v>0</v>
      </c>
    </row>
    <row r="200" spans="1:18" ht="60" customHeight="1" x14ac:dyDescent="0.2">
      <c r="A200" s="7">
        <f t="shared" si="11"/>
        <v>180</v>
      </c>
      <c r="B200" s="8" t="s">
        <v>38</v>
      </c>
      <c r="C200" s="18" t="s">
        <v>279</v>
      </c>
      <c r="D200" s="8" t="s">
        <v>90</v>
      </c>
      <c r="E200" s="16" t="s">
        <v>280</v>
      </c>
      <c r="F200" s="10">
        <v>0</v>
      </c>
      <c r="G200" s="10">
        <v>0</v>
      </c>
      <c r="H200" s="8">
        <v>15000</v>
      </c>
      <c r="I200" s="10"/>
      <c r="J200" s="10"/>
      <c r="K200" s="10"/>
      <c r="L200" s="10"/>
      <c r="M200" s="10"/>
      <c r="N200" s="10"/>
      <c r="O200" s="8">
        <f t="shared" si="13"/>
        <v>15000</v>
      </c>
      <c r="P200" s="8"/>
      <c r="Q200" s="8">
        <v>15000</v>
      </c>
      <c r="R200" s="10">
        <v>0</v>
      </c>
    </row>
    <row r="201" spans="1:18" ht="60" customHeight="1" x14ac:dyDescent="0.2">
      <c r="A201" s="7">
        <f t="shared" si="11"/>
        <v>181</v>
      </c>
      <c r="B201" s="8" t="s">
        <v>38</v>
      </c>
      <c r="C201" s="18" t="s">
        <v>281</v>
      </c>
      <c r="D201" s="8" t="s">
        <v>199</v>
      </c>
      <c r="E201" s="16" t="s">
        <v>273</v>
      </c>
      <c r="F201" s="10">
        <v>0</v>
      </c>
      <c r="G201" s="10">
        <v>0</v>
      </c>
      <c r="H201" s="8">
        <v>10000</v>
      </c>
      <c r="I201" s="10"/>
      <c r="J201" s="10"/>
      <c r="K201" s="10"/>
      <c r="L201" s="10"/>
      <c r="M201" s="10"/>
      <c r="N201" s="10"/>
      <c r="O201" s="8">
        <f t="shared" si="13"/>
        <v>10000</v>
      </c>
      <c r="P201" s="8">
        <v>500</v>
      </c>
      <c r="Q201" s="8">
        <f t="shared" ref="Q201:Q228" si="15">+O201-P201</f>
        <v>9500</v>
      </c>
      <c r="R201" s="10">
        <v>0</v>
      </c>
    </row>
    <row r="202" spans="1:18" ht="60" customHeight="1" x14ac:dyDescent="0.2">
      <c r="A202" s="7">
        <f t="shared" si="11"/>
        <v>182</v>
      </c>
      <c r="B202" s="8" t="s">
        <v>38</v>
      </c>
      <c r="C202" s="18" t="s">
        <v>282</v>
      </c>
      <c r="D202" s="8" t="s">
        <v>90</v>
      </c>
      <c r="E202" s="16" t="s">
        <v>283</v>
      </c>
      <c r="F202" s="10">
        <v>0</v>
      </c>
      <c r="G202" s="10">
        <v>0</v>
      </c>
      <c r="H202" s="8">
        <v>12000</v>
      </c>
      <c r="I202" s="10"/>
      <c r="J202" s="10"/>
      <c r="K202" s="10"/>
      <c r="L202" s="10"/>
      <c r="M202" s="10"/>
      <c r="N202" s="10"/>
      <c r="O202" s="8">
        <f t="shared" si="13"/>
        <v>12000</v>
      </c>
      <c r="P202" s="8">
        <v>600</v>
      </c>
      <c r="Q202" s="8">
        <f t="shared" si="15"/>
        <v>11400</v>
      </c>
      <c r="R202" s="10">
        <v>0</v>
      </c>
    </row>
    <row r="203" spans="1:18" ht="60" customHeight="1" x14ac:dyDescent="0.2">
      <c r="A203" s="7">
        <f t="shared" si="11"/>
        <v>183</v>
      </c>
      <c r="B203" s="8" t="s">
        <v>38</v>
      </c>
      <c r="C203" s="18" t="s">
        <v>284</v>
      </c>
      <c r="D203" s="8" t="s">
        <v>40</v>
      </c>
      <c r="E203" s="16" t="s">
        <v>285</v>
      </c>
      <c r="F203" s="10">
        <v>0</v>
      </c>
      <c r="G203" s="10">
        <v>0</v>
      </c>
      <c r="H203" s="8">
        <v>8000</v>
      </c>
      <c r="I203" s="10"/>
      <c r="J203" s="10"/>
      <c r="K203" s="10"/>
      <c r="L203" s="10"/>
      <c r="M203" s="10"/>
      <c r="N203" s="10"/>
      <c r="O203" s="8">
        <f t="shared" si="13"/>
        <v>8000</v>
      </c>
      <c r="P203" s="8">
        <v>400</v>
      </c>
      <c r="Q203" s="8">
        <f t="shared" si="15"/>
        <v>7600</v>
      </c>
      <c r="R203" s="10">
        <v>0</v>
      </c>
    </row>
    <row r="204" spans="1:18" ht="60" customHeight="1" x14ac:dyDescent="0.2">
      <c r="A204" s="7">
        <f t="shared" si="11"/>
        <v>184</v>
      </c>
      <c r="B204" s="8" t="s">
        <v>38</v>
      </c>
      <c r="C204" s="18" t="s">
        <v>286</v>
      </c>
      <c r="D204" s="8" t="s">
        <v>49</v>
      </c>
      <c r="E204" s="16" t="s">
        <v>70</v>
      </c>
      <c r="F204" s="10">
        <v>0</v>
      </c>
      <c r="G204" s="10">
        <v>0</v>
      </c>
      <c r="H204" s="8">
        <v>12000</v>
      </c>
      <c r="I204" s="10"/>
      <c r="J204" s="10"/>
      <c r="K204" s="10"/>
      <c r="L204" s="10"/>
      <c r="M204" s="10"/>
      <c r="N204" s="10"/>
      <c r="O204" s="8">
        <f t="shared" si="13"/>
        <v>12000</v>
      </c>
      <c r="P204" s="8">
        <v>600</v>
      </c>
      <c r="Q204" s="8">
        <f t="shared" si="15"/>
        <v>11400</v>
      </c>
      <c r="R204" s="10">
        <v>0</v>
      </c>
    </row>
    <row r="205" spans="1:18" ht="60" customHeight="1" x14ac:dyDescent="0.2">
      <c r="A205" s="7">
        <f t="shared" si="11"/>
        <v>185</v>
      </c>
      <c r="B205" s="8" t="s">
        <v>38</v>
      </c>
      <c r="C205" s="18" t="s">
        <v>287</v>
      </c>
      <c r="D205" s="8" t="s">
        <v>49</v>
      </c>
      <c r="E205" s="16" t="s">
        <v>322</v>
      </c>
      <c r="F205" s="10">
        <v>0</v>
      </c>
      <c r="G205" s="10">
        <v>0</v>
      </c>
      <c r="H205" s="8">
        <v>8000</v>
      </c>
      <c r="I205" s="10"/>
      <c r="J205" s="10"/>
      <c r="K205" s="10"/>
      <c r="L205" s="10"/>
      <c r="M205" s="10"/>
      <c r="N205" s="10"/>
      <c r="O205" s="8">
        <f t="shared" si="13"/>
        <v>8000</v>
      </c>
      <c r="P205" s="8">
        <v>400</v>
      </c>
      <c r="Q205" s="8">
        <f t="shared" si="15"/>
        <v>7600</v>
      </c>
      <c r="R205" s="10">
        <v>0</v>
      </c>
    </row>
    <row r="206" spans="1:18" ht="60" customHeight="1" x14ac:dyDescent="0.2">
      <c r="A206" s="7">
        <f t="shared" si="11"/>
        <v>186</v>
      </c>
      <c r="B206" s="8" t="s">
        <v>38</v>
      </c>
      <c r="C206" s="18" t="s">
        <v>288</v>
      </c>
      <c r="D206" s="8" t="s">
        <v>40</v>
      </c>
      <c r="E206" s="16" t="s">
        <v>289</v>
      </c>
      <c r="F206" s="10">
        <v>0</v>
      </c>
      <c r="G206" s="10">
        <v>0</v>
      </c>
      <c r="H206" s="8">
        <v>6000</v>
      </c>
      <c r="I206" s="10"/>
      <c r="J206" s="10"/>
      <c r="K206" s="10"/>
      <c r="L206" s="10"/>
      <c r="M206" s="10"/>
      <c r="N206" s="10"/>
      <c r="O206" s="8">
        <f t="shared" si="13"/>
        <v>6000</v>
      </c>
      <c r="P206" s="8">
        <v>300</v>
      </c>
      <c r="Q206" s="8">
        <f t="shared" si="15"/>
        <v>5700</v>
      </c>
      <c r="R206" s="10">
        <v>0</v>
      </c>
    </row>
    <row r="207" spans="1:18" ht="60" customHeight="1" x14ac:dyDescent="0.2">
      <c r="A207" s="7">
        <f t="shared" si="11"/>
        <v>187</v>
      </c>
      <c r="B207" s="8" t="s">
        <v>38</v>
      </c>
      <c r="C207" s="18" t="s">
        <v>290</v>
      </c>
      <c r="D207" s="8" t="s">
        <v>40</v>
      </c>
      <c r="E207" s="16" t="s">
        <v>289</v>
      </c>
      <c r="F207" s="10">
        <v>0</v>
      </c>
      <c r="G207" s="10">
        <v>0</v>
      </c>
      <c r="H207" s="8">
        <v>6000</v>
      </c>
      <c r="I207" s="10"/>
      <c r="J207" s="10"/>
      <c r="K207" s="10"/>
      <c r="L207" s="10"/>
      <c r="M207" s="10"/>
      <c r="N207" s="10"/>
      <c r="O207" s="8">
        <f t="shared" si="13"/>
        <v>6000</v>
      </c>
      <c r="P207" s="8">
        <v>300</v>
      </c>
      <c r="Q207" s="8">
        <f t="shared" si="15"/>
        <v>5700</v>
      </c>
      <c r="R207" s="10">
        <v>0</v>
      </c>
    </row>
    <row r="208" spans="1:18" ht="60" customHeight="1" x14ac:dyDescent="0.2">
      <c r="A208" s="7">
        <f t="shared" si="11"/>
        <v>188</v>
      </c>
      <c r="B208" s="8" t="s">
        <v>38</v>
      </c>
      <c r="C208" s="18" t="s">
        <v>291</v>
      </c>
      <c r="D208" s="8" t="s">
        <v>40</v>
      </c>
      <c r="E208" s="16" t="s">
        <v>113</v>
      </c>
      <c r="F208" s="10">
        <v>0</v>
      </c>
      <c r="G208" s="10">
        <v>0</v>
      </c>
      <c r="H208" s="8">
        <v>5000</v>
      </c>
      <c r="I208" s="10"/>
      <c r="J208" s="10"/>
      <c r="K208" s="10"/>
      <c r="L208" s="10"/>
      <c r="M208" s="10"/>
      <c r="N208" s="10"/>
      <c r="O208" s="8">
        <f t="shared" si="13"/>
        <v>5000</v>
      </c>
      <c r="P208" s="8">
        <v>250</v>
      </c>
      <c r="Q208" s="8">
        <f t="shared" si="15"/>
        <v>4750</v>
      </c>
      <c r="R208" s="10">
        <v>0</v>
      </c>
    </row>
    <row r="209" spans="1:18" ht="60" customHeight="1" x14ac:dyDescent="0.2">
      <c r="A209" s="7">
        <f t="shared" si="11"/>
        <v>189</v>
      </c>
      <c r="B209" s="8" t="s">
        <v>38</v>
      </c>
      <c r="C209" s="18" t="s">
        <v>292</v>
      </c>
      <c r="D209" s="8" t="s">
        <v>49</v>
      </c>
      <c r="E209" s="16" t="s">
        <v>101</v>
      </c>
      <c r="F209" s="10">
        <v>0</v>
      </c>
      <c r="G209" s="10">
        <v>0</v>
      </c>
      <c r="H209" s="8">
        <v>6000</v>
      </c>
      <c r="I209" s="10"/>
      <c r="J209" s="10"/>
      <c r="K209" s="10"/>
      <c r="L209" s="10"/>
      <c r="M209" s="10"/>
      <c r="N209" s="10"/>
      <c r="O209" s="8">
        <f t="shared" si="13"/>
        <v>6000</v>
      </c>
      <c r="P209" s="8">
        <v>300</v>
      </c>
      <c r="Q209" s="8">
        <f t="shared" si="15"/>
        <v>5700</v>
      </c>
      <c r="R209" s="10">
        <v>0</v>
      </c>
    </row>
    <row r="210" spans="1:18" ht="60" customHeight="1" x14ac:dyDescent="0.2">
      <c r="A210" s="7">
        <f t="shared" si="11"/>
        <v>190</v>
      </c>
      <c r="B210" s="8" t="s">
        <v>38</v>
      </c>
      <c r="C210" s="18" t="s">
        <v>293</v>
      </c>
      <c r="D210" s="8" t="s">
        <v>49</v>
      </c>
      <c r="E210" s="16" t="s">
        <v>101</v>
      </c>
      <c r="F210" s="10">
        <v>0</v>
      </c>
      <c r="G210" s="10">
        <v>0</v>
      </c>
      <c r="H210" s="8">
        <v>6000</v>
      </c>
      <c r="I210" s="10"/>
      <c r="J210" s="10"/>
      <c r="K210" s="10"/>
      <c r="L210" s="10"/>
      <c r="M210" s="10"/>
      <c r="N210" s="10"/>
      <c r="O210" s="8">
        <f t="shared" si="13"/>
        <v>6000</v>
      </c>
      <c r="P210" s="8">
        <v>300</v>
      </c>
      <c r="Q210" s="8">
        <f t="shared" si="15"/>
        <v>5700</v>
      </c>
      <c r="R210" s="10">
        <v>0</v>
      </c>
    </row>
    <row r="211" spans="1:18" ht="60" customHeight="1" x14ac:dyDescent="0.2">
      <c r="A211" s="7">
        <f t="shared" si="11"/>
        <v>191</v>
      </c>
      <c r="B211" s="8" t="s">
        <v>38</v>
      </c>
      <c r="C211" s="18" t="s">
        <v>323</v>
      </c>
      <c r="D211" s="8" t="s">
        <v>49</v>
      </c>
      <c r="E211" s="16" t="s">
        <v>101</v>
      </c>
      <c r="F211" s="10">
        <v>0</v>
      </c>
      <c r="G211" s="10">
        <v>0</v>
      </c>
      <c r="H211" s="8">
        <v>5000</v>
      </c>
      <c r="I211" s="10"/>
      <c r="J211" s="10"/>
      <c r="K211" s="10"/>
      <c r="L211" s="10"/>
      <c r="M211" s="10"/>
      <c r="N211" s="10"/>
      <c r="O211" s="8">
        <f t="shared" si="13"/>
        <v>5000</v>
      </c>
      <c r="P211" s="8">
        <v>250</v>
      </c>
      <c r="Q211" s="8">
        <f t="shared" si="15"/>
        <v>4750</v>
      </c>
      <c r="R211" s="10">
        <v>0</v>
      </c>
    </row>
    <row r="212" spans="1:18" ht="60" customHeight="1" x14ac:dyDescent="0.2">
      <c r="A212" s="7">
        <f t="shared" si="11"/>
        <v>192</v>
      </c>
      <c r="B212" s="8" t="s">
        <v>38</v>
      </c>
      <c r="C212" s="18" t="s">
        <v>294</v>
      </c>
      <c r="D212" s="8" t="s">
        <v>49</v>
      </c>
      <c r="E212" s="16" t="s">
        <v>101</v>
      </c>
      <c r="F212" s="10">
        <v>0</v>
      </c>
      <c r="G212" s="10">
        <v>0</v>
      </c>
      <c r="H212" s="8">
        <v>6000</v>
      </c>
      <c r="I212" s="10"/>
      <c r="J212" s="10"/>
      <c r="K212" s="10"/>
      <c r="L212" s="10"/>
      <c r="M212" s="10"/>
      <c r="N212" s="10"/>
      <c r="O212" s="8">
        <f t="shared" si="13"/>
        <v>6000</v>
      </c>
      <c r="P212" s="8">
        <v>300</v>
      </c>
      <c r="Q212" s="8">
        <f t="shared" si="15"/>
        <v>5700</v>
      </c>
      <c r="R212" s="10">
        <v>0</v>
      </c>
    </row>
    <row r="213" spans="1:18" ht="60" customHeight="1" x14ac:dyDescent="0.2">
      <c r="A213" s="7">
        <f t="shared" si="11"/>
        <v>193</v>
      </c>
      <c r="B213" s="8" t="s">
        <v>38</v>
      </c>
      <c r="C213" s="18" t="s">
        <v>295</v>
      </c>
      <c r="D213" s="8" t="s">
        <v>49</v>
      </c>
      <c r="E213" s="16" t="s">
        <v>101</v>
      </c>
      <c r="F213" s="10">
        <v>0</v>
      </c>
      <c r="G213" s="10">
        <v>0</v>
      </c>
      <c r="H213" s="8">
        <v>6000</v>
      </c>
      <c r="I213" s="10"/>
      <c r="J213" s="10"/>
      <c r="K213" s="10"/>
      <c r="L213" s="10"/>
      <c r="M213" s="10"/>
      <c r="N213" s="10"/>
      <c r="O213" s="8">
        <f t="shared" si="13"/>
        <v>6000</v>
      </c>
      <c r="P213" s="8">
        <v>300</v>
      </c>
      <c r="Q213" s="8">
        <f t="shared" si="15"/>
        <v>5700</v>
      </c>
      <c r="R213" s="10">
        <v>0</v>
      </c>
    </row>
    <row r="214" spans="1:18" ht="60" customHeight="1" x14ac:dyDescent="0.2">
      <c r="A214" s="7">
        <f t="shared" si="11"/>
        <v>194</v>
      </c>
      <c r="B214" s="8" t="s">
        <v>38</v>
      </c>
      <c r="C214" s="18" t="s">
        <v>296</v>
      </c>
      <c r="D214" s="8" t="s">
        <v>49</v>
      </c>
      <c r="E214" s="16" t="s">
        <v>101</v>
      </c>
      <c r="F214" s="10">
        <v>0</v>
      </c>
      <c r="G214" s="10">
        <v>0</v>
      </c>
      <c r="H214" s="8">
        <v>6000</v>
      </c>
      <c r="I214" s="10"/>
      <c r="J214" s="10"/>
      <c r="K214" s="10"/>
      <c r="L214" s="10"/>
      <c r="M214" s="10"/>
      <c r="N214" s="10"/>
      <c r="O214" s="8">
        <f t="shared" si="13"/>
        <v>6000</v>
      </c>
      <c r="P214" s="8">
        <v>300</v>
      </c>
      <c r="Q214" s="8">
        <f t="shared" si="15"/>
        <v>5700</v>
      </c>
      <c r="R214" s="10">
        <v>0</v>
      </c>
    </row>
    <row r="215" spans="1:18" ht="60" customHeight="1" x14ac:dyDescent="0.2">
      <c r="A215" s="7">
        <f t="shared" ref="A215:A252" si="16">+A214+1</f>
        <v>195</v>
      </c>
      <c r="B215" s="8" t="s">
        <v>38</v>
      </c>
      <c r="C215" s="18" t="s">
        <v>297</v>
      </c>
      <c r="D215" s="8" t="s">
        <v>49</v>
      </c>
      <c r="E215" s="16" t="s">
        <v>101</v>
      </c>
      <c r="F215" s="10">
        <v>0</v>
      </c>
      <c r="G215" s="10">
        <v>0</v>
      </c>
      <c r="H215" s="8">
        <v>6000</v>
      </c>
      <c r="I215" s="10"/>
      <c r="J215" s="10"/>
      <c r="K215" s="10"/>
      <c r="L215" s="10"/>
      <c r="M215" s="10"/>
      <c r="N215" s="10"/>
      <c r="O215" s="8">
        <f t="shared" si="13"/>
        <v>6000</v>
      </c>
      <c r="P215" s="8">
        <v>300</v>
      </c>
      <c r="Q215" s="8">
        <f t="shared" si="15"/>
        <v>5700</v>
      </c>
      <c r="R215" s="10">
        <v>0</v>
      </c>
    </row>
    <row r="216" spans="1:18" ht="60" customHeight="1" x14ac:dyDescent="0.2">
      <c r="A216" s="7">
        <f t="shared" si="16"/>
        <v>196</v>
      </c>
      <c r="B216" s="8" t="s">
        <v>38</v>
      </c>
      <c r="C216" s="18" t="s">
        <v>298</v>
      </c>
      <c r="D216" s="8" t="s">
        <v>49</v>
      </c>
      <c r="E216" s="16" t="s">
        <v>101</v>
      </c>
      <c r="F216" s="10">
        <v>0</v>
      </c>
      <c r="G216" s="10">
        <v>0</v>
      </c>
      <c r="H216" s="8">
        <v>6000</v>
      </c>
      <c r="I216" s="10"/>
      <c r="J216" s="10"/>
      <c r="K216" s="10"/>
      <c r="L216" s="10"/>
      <c r="M216" s="10"/>
      <c r="N216" s="10"/>
      <c r="O216" s="8">
        <f t="shared" si="13"/>
        <v>6000</v>
      </c>
      <c r="P216" s="8">
        <v>300</v>
      </c>
      <c r="Q216" s="8">
        <f t="shared" si="15"/>
        <v>5700</v>
      </c>
      <c r="R216" s="10">
        <v>0</v>
      </c>
    </row>
    <row r="217" spans="1:18" ht="60" customHeight="1" x14ac:dyDescent="0.2">
      <c r="A217" s="7">
        <f t="shared" si="16"/>
        <v>197</v>
      </c>
      <c r="B217" s="8" t="s">
        <v>38</v>
      </c>
      <c r="C217" s="18" t="s">
        <v>299</v>
      </c>
      <c r="D217" s="8" t="s">
        <v>49</v>
      </c>
      <c r="E217" s="16" t="s">
        <v>101</v>
      </c>
      <c r="F217" s="10">
        <v>0</v>
      </c>
      <c r="G217" s="10">
        <v>0</v>
      </c>
      <c r="H217" s="8">
        <v>5000</v>
      </c>
      <c r="I217" s="10"/>
      <c r="J217" s="10"/>
      <c r="K217" s="10"/>
      <c r="L217" s="10"/>
      <c r="M217" s="10"/>
      <c r="N217" s="10"/>
      <c r="O217" s="8">
        <f t="shared" si="13"/>
        <v>5000</v>
      </c>
      <c r="P217" s="8">
        <v>250</v>
      </c>
      <c r="Q217" s="8">
        <f t="shared" si="15"/>
        <v>4750</v>
      </c>
      <c r="R217" s="10">
        <v>0</v>
      </c>
    </row>
    <row r="218" spans="1:18" ht="60" customHeight="1" x14ac:dyDescent="0.2">
      <c r="A218" s="7">
        <f t="shared" si="16"/>
        <v>198</v>
      </c>
      <c r="B218" s="8" t="s">
        <v>38</v>
      </c>
      <c r="C218" s="18" t="s">
        <v>300</v>
      </c>
      <c r="D218" s="8" t="s">
        <v>49</v>
      </c>
      <c r="E218" s="16" t="s">
        <v>101</v>
      </c>
      <c r="F218" s="10">
        <v>0</v>
      </c>
      <c r="G218" s="10">
        <v>0</v>
      </c>
      <c r="H218" s="8">
        <v>6000</v>
      </c>
      <c r="I218" s="10"/>
      <c r="J218" s="10"/>
      <c r="K218" s="10"/>
      <c r="L218" s="10"/>
      <c r="M218" s="10"/>
      <c r="N218" s="10"/>
      <c r="O218" s="8">
        <f t="shared" si="13"/>
        <v>6000</v>
      </c>
      <c r="P218" s="8">
        <v>300</v>
      </c>
      <c r="Q218" s="8">
        <f t="shared" si="15"/>
        <v>5700</v>
      </c>
      <c r="R218" s="10">
        <v>0</v>
      </c>
    </row>
    <row r="219" spans="1:18" ht="60" customHeight="1" x14ac:dyDescent="0.2">
      <c r="A219" s="7">
        <f t="shared" si="16"/>
        <v>199</v>
      </c>
      <c r="B219" s="8" t="s">
        <v>38</v>
      </c>
      <c r="C219" s="18" t="s">
        <v>301</v>
      </c>
      <c r="D219" s="8" t="s">
        <v>49</v>
      </c>
      <c r="E219" s="16" t="s">
        <v>101</v>
      </c>
      <c r="F219" s="10">
        <v>0</v>
      </c>
      <c r="G219" s="10">
        <v>0</v>
      </c>
      <c r="H219" s="8">
        <v>6000</v>
      </c>
      <c r="I219" s="10"/>
      <c r="J219" s="10"/>
      <c r="K219" s="10"/>
      <c r="L219" s="10"/>
      <c r="M219" s="10"/>
      <c r="N219" s="10"/>
      <c r="O219" s="8">
        <f t="shared" si="13"/>
        <v>6000</v>
      </c>
      <c r="P219" s="8">
        <v>300</v>
      </c>
      <c r="Q219" s="8">
        <f t="shared" si="15"/>
        <v>5700</v>
      </c>
      <c r="R219" s="10">
        <v>0</v>
      </c>
    </row>
    <row r="220" spans="1:18" ht="60" customHeight="1" x14ac:dyDescent="0.2">
      <c r="A220" s="7">
        <f t="shared" si="16"/>
        <v>200</v>
      </c>
      <c r="B220" s="8" t="s">
        <v>38</v>
      </c>
      <c r="C220" s="18" t="s">
        <v>302</v>
      </c>
      <c r="D220" s="8" t="s">
        <v>49</v>
      </c>
      <c r="E220" s="16" t="s">
        <v>101</v>
      </c>
      <c r="F220" s="10">
        <v>0</v>
      </c>
      <c r="G220" s="10">
        <v>0</v>
      </c>
      <c r="H220" s="8">
        <v>5000</v>
      </c>
      <c r="I220" s="10"/>
      <c r="J220" s="10"/>
      <c r="K220" s="10"/>
      <c r="L220" s="10"/>
      <c r="M220" s="10"/>
      <c r="N220" s="10"/>
      <c r="O220" s="8">
        <f t="shared" si="13"/>
        <v>5000</v>
      </c>
      <c r="P220" s="8">
        <v>250</v>
      </c>
      <c r="Q220" s="8">
        <f t="shared" si="15"/>
        <v>4750</v>
      </c>
      <c r="R220" s="10">
        <v>0</v>
      </c>
    </row>
    <row r="221" spans="1:18" ht="60" customHeight="1" x14ac:dyDescent="0.2">
      <c r="A221" s="7">
        <f t="shared" si="16"/>
        <v>201</v>
      </c>
      <c r="B221" s="8" t="s">
        <v>38</v>
      </c>
      <c r="C221" s="18" t="s">
        <v>303</v>
      </c>
      <c r="D221" s="8" t="s">
        <v>49</v>
      </c>
      <c r="E221" s="16" t="s">
        <v>142</v>
      </c>
      <c r="F221" s="10">
        <v>0</v>
      </c>
      <c r="G221" s="10">
        <v>0</v>
      </c>
      <c r="H221" s="8">
        <v>7000</v>
      </c>
      <c r="I221" s="10"/>
      <c r="J221" s="10"/>
      <c r="K221" s="10"/>
      <c r="L221" s="10"/>
      <c r="M221" s="10"/>
      <c r="N221" s="10"/>
      <c r="O221" s="8">
        <f t="shared" si="13"/>
        <v>7000</v>
      </c>
      <c r="P221" s="8">
        <v>350</v>
      </c>
      <c r="Q221" s="8">
        <f t="shared" si="15"/>
        <v>6650</v>
      </c>
      <c r="R221" s="10">
        <v>0</v>
      </c>
    </row>
    <row r="222" spans="1:18" ht="60" customHeight="1" x14ac:dyDescent="0.2">
      <c r="A222" s="7">
        <f t="shared" si="16"/>
        <v>202</v>
      </c>
      <c r="B222" s="8" t="s">
        <v>38</v>
      </c>
      <c r="C222" s="18" t="s">
        <v>304</v>
      </c>
      <c r="D222" s="8" t="s">
        <v>49</v>
      </c>
      <c r="E222" s="16" t="s">
        <v>101</v>
      </c>
      <c r="F222" s="10">
        <v>0</v>
      </c>
      <c r="G222" s="10">
        <v>0</v>
      </c>
      <c r="H222" s="8">
        <v>5000</v>
      </c>
      <c r="I222" s="10"/>
      <c r="J222" s="10"/>
      <c r="K222" s="10"/>
      <c r="L222" s="10"/>
      <c r="M222" s="10"/>
      <c r="N222" s="10"/>
      <c r="O222" s="8">
        <f t="shared" si="13"/>
        <v>5000</v>
      </c>
      <c r="P222" s="8">
        <v>250</v>
      </c>
      <c r="Q222" s="8">
        <f t="shared" si="15"/>
        <v>4750</v>
      </c>
      <c r="R222" s="10">
        <v>0</v>
      </c>
    </row>
    <row r="223" spans="1:18" ht="60" customHeight="1" x14ac:dyDescent="0.2">
      <c r="A223" s="7">
        <f t="shared" si="16"/>
        <v>203</v>
      </c>
      <c r="B223" s="8" t="s">
        <v>38</v>
      </c>
      <c r="C223" s="18" t="s">
        <v>305</v>
      </c>
      <c r="D223" s="8" t="s">
        <v>49</v>
      </c>
      <c r="E223" s="16" t="s">
        <v>106</v>
      </c>
      <c r="F223" s="10">
        <v>0</v>
      </c>
      <c r="G223" s="10">
        <v>0</v>
      </c>
      <c r="H223" s="10">
        <v>7000</v>
      </c>
      <c r="I223" s="10"/>
      <c r="J223" s="10"/>
      <c r="K223" s="10"/>
      <c r="L223" s="10"/>
      <c r="M223" s="10"/>
      <c r="N223" s="10"/>
      <c r="O223" s="8">
        <f t="shared" ref="O223:O251" si="17">+H223</f>
        <v>7000</v>
      </c>
      <c r="P223" s="10">
        <v>350</v>
      </c>
      <c r="Q223" s="10">
        <f t="shared" si="15"/>
        <v>6650</v>
      </c>
      <c r="R223" s="10">
        <v>0</v>
      </c>
    </row>
    <row r="224" spans="1:18" ht="60" customHeight="1" x14ac:dyDescent="0.2">
      <c r="A224" s="7">
        <f t="shared" si="16"/>
        <v>204</v>
      </c>
      <c r="B224" s="8" t="s">
        <v>38</v>
      </c>
      <c r="C224" s="18" t="s">
        <v>306</v>
      </c>
      <c r="D224" s="8" t="s">
        <v>49</v>
      </c>
      <c r="E224" s="16" t="s">
        <v>101</v>
      </c>
      <c r="F224" s="10">
        <v>0</v>
      </c>
      <c r="G224" s="10">
        <v>0</v>
      </c>
      <c r="H224" s="10">
        <v>6000</v>
      </c>
      <c r="I224" s="10"/>
      <c r="J224" s="10"/>
      <c r="K224" s="10"/>
      <c r="L224" s="10"/>
      <c r="M224" s="10"/>
      <c r="N224" s="10"/>
      <c r="O224" s="8">
        <f t="shared" si="17"/>
        <v>6000</v>
      </c>
      <c r="P224" s="10">
        <v>300</v>
      </c>
      <c r="Q224" s="10">
        <f t="shared" si="15"/>
        <v>5700</v>
      </c>
      <c r="R224" s="10">
        <v>0</v>
      </c>
    </row>
    <row r="225" spans="1:19" ht="60" customHeight="1" x14ac:dyDescent="0.2">
      <c r="A225" s="7">
        <f t="shared" si="16"/>
        <v>205</v>
      </c>
      <c r="B225" s="8" t="s">
        <v>38</v>
      </c>
      <c r="C225" s="18" t="s">
        <v>307</v>
      </c>
      <c r="D225" s="8" t="s">
        <v>49</v>
      </c>
      <c r="E225" s="16" t="s">
        <v>101</v>
      </c>
      <c r="F225" s="10">
        <v>0</v>
      </c>
      <c r="G225" s="10">
        <v>0</v>
      </c>
      <c r="H225" s="8">
        <v>5000</v>
      </c>
      <c r="I225" s="10"/>
      <c r="J225" s="10"/>
      <c r="K225" s="10"/>
      <c r="L225" s="10"/>
      <c r="M225" s="10"/>
      <c r="N225" s="10"/>
      <c r="O225" s="8">
        <f t="shared" si="17"/>
        <v>5000</v>
      </c>
      <c r="P225" s="8">
        <v>250</v>
      </c>
      <c r="Q225" s="8">
        <f t="shared" si="15"/>
        <v>4750</v>
      </c>
      <c r="R225" s="10">
        <v>0</v>
      </c>
    </row>
    <row r="226" spans="1:19" ht="60" customHeight="1" x14ac:dyDescent="0.2">
      <c r="A226" s="7">
        <f t="shared" si="16"/>
        <v>206</v>
      </c>
      <c r="B226" s="8" t="s">
        <v>38</v>
      </c>
      <c r="C226" s="18" t="s">
        <v>308</v>
      </c>
      <c r="D226" s="8" t="s">
        <v>49</v>
      </c>
      <c r="E226" s="16" t="s">
        <v>101</v>
      </c>
      <c r="F226" s="10">
        <v>0</v>
      </c>
      <c r="G226" s="10">
        <v>0</v>
      </c>
      <c r="H226" s="10">
        <v>6000</v>
      </c>
      <c r="I226" s="10"/>
      <c r="J226" s="10"/>
      <c r="K226" s="10"/>
      <c r="L226" s="10"/>
      <c r="M226" s="10"/>
      <c r="N226" s="10"/>
      <c r="O226" s="8">
        <f t="shared" si="17"/>
        <v>6000</v>
      </c>
      <c r="P226" s="10">
        <v>300</v>
      </c>
      <c r="Q226" s="10">
        <f t="shared" si="15"/>
        <v>5700</v>
      </c>
      <c r="R226" s="10">
        <v>0</v>
      </c>
    </row>
    <row r="227" spans="1:19" ht="60" customHeight="1" x14ac:dyDescent="0.2">
      <c r="A227" s="7">
        <f t="shared" si="16"/>
        <v>207</v>
      </c>
      <c r="B227" s="8" t="s">
        <v>38</v>
      </c>
      <c r="C227" s="18" t="s">
        <v>328</v>
      </c>
      <c r="D227" s="8" t="s">
        <v>49</v>
      </c>
      <c r="E227" s="16" t="s">
        <v>81</v>
      </c>
      <c r="F227" s="10">
        <v>0</v>
      </c>
      <c r="G227" s="10">
        <v>0</v>
      </c>
      <c r="H227" s="8">
        <f>2258.06+7000</f>
        <v>9258.06</v>
      </c>
      <c r="I227" s="10"/>
      <c r="J227" s="10"/>
      <c r="K227" s="10"/>
      <c r="L227" s="10"/>
      <c r="M227" s="10"/>
      <c r="N227" s="10"/>
      <c r="O227" s="8">
        <f t="shared" si="17"/>
        <v>9258.06</v>
      </c>
      <c r="P227" s="8">
        <v>350</v>
      </c>
      <c r="Q227" s="8">
        <f t="shared" si="15"/>
        <v>8908.06</v>
      </c>
      <c r="R227" s="10">
        <v>0</v>
      </c>
      <c r="S227" s="5" t="s">
        <v>351</v>
      </c>
    </row>
    <row r="228" spans="1:19" ht="60" customHeight="1" x14ac:dyDescent="0.2">
      <c r="A228" s="7">
        <f t="shared" si="16"/>
        <v>208</v>
      </c>
      <c r="B228" s="8" t="s">
        <v>38</v>
      </c>
      <c r="C228" s="18" t="s">
        <v>329</v>
      </c>
      <c r="D228" s="8" t="s">
        <v>205</v>
      </c>
      <c r="E228" s="16" t="s">
        <v>259</v>
      </c>
      <c r="F228" s="10">
        <v>0</v>
      </c>
      <c r="G228" s="10">
        <v>0</v>
      </c>
      <c r="H228" s="10">
        <f>6193.55+12000</f>
        <v>18193.55</v>
      </c>
      <c r="I228" s="10"/>
      <c r="J228" s="10"/>
      <c r="K228" s="10"/>
      <c r="L228" s="10"/>
      <c r="M228" s="10"/>
      <c r="N228" s="10"/>
      <c r="O228" s="8">
        <f t="shared" si="17"/>
        <v>18193.55</v>
      </c>
      <c r="P228" s="8">
        <f>600+309.68</f>
        <v>909.68000000000006</v>
      </c>
      <c r="Q228" s="8">
        <f t="shared" si="15"/>
        <v>17283.87</v>
      </c>
      <c r="R228" s="10">
        <v>0</v>
      </c>
      <c r="S228" s="5" t="s">
        <v>351</v>
      </c>
    </row>
    <row r="229" spans="1:19" ht="42.75" customHeight="1" x14ac:dyDescent="0.2">
      <c r="A229" s="7">
        <f t="shared" si="16"/>
        <v>209</v>
      </c>
      <c r="B229" s="8" t="s">
        <v>38</v>
      </c>
      <c r="C229" s="18" t="s">
        <v>330</v>
      </c>
      <c r="D229" s="8" t="s">
        <v>199</v>
      </c>
      <c r="E229" s="16" t="s">
        <v>273</v>
      </c>
      <c r="F229" s="10">
        <v>0</v>
      </c>
      <c r="G229" s="10">
        <v>0</v>
      </c>
      <c r="H229" s="10">
        <f>7741.94+15000</f>
        <v>22741.94</v>
      </c>
      <c r="I229" s="10"/>
      <c r="J229" s="10"/>
      <c r="K229" s="10"/>
      <c r="L229" s="10"/>
      <c r="M229" s="10"/>
      <c r="N229" s="10"/>
      <c r="O229" s="8">
        <f t="shared" si="17"/>
        <v>22741.94</v>
      </c>
      <c r="P229" s="8"/>
      <c r="Q229" s="8">
        <f t="shared" ref="Q229:Q237" si="18">+O229-P229</f>
        <v>22741.94</v>
      </c>
      <c r="R229" s="10"/>
      <c r="S229" s="5" t="s">
        <v>351</v>
      </c>
    </row>
    <row r="230" spans="1:19" ht="51" customHeight="1" x14ac:dyDescent="0.2">
      <c r="A230" s="7">
        <f t="shared" si="16"/>
        <v>210</v>
      </c>
      <c r="B230" s="8" t="s">
        <v>38</v>
      </c>
      <c r="C230" s="18" t="s">
        <v>331</v>
      </c>
      <c r="D230" s="8" t="s">
        <v>49</v>
      </c>
      <c r="E230" s="16" t="s">
        <v>81</v>
      </c>
      <c r="F230" s="10">
        <v>0</v>
      </c>
      <c r="G230" s="10">
        <v>0</v>
      </c>
      <c r="H230" s="10">
        <f>3612.9+7000</f>
        <v>10612.9</v>
      </c>
      <c r="I230" s="10"/>
      <c r="J230" s="10"/>
      <c r="K230" s="10"/>
      <c r="L230" s="10"/>
      <c r="M230" s="10"/>
      <c r="N230" s="10"/>
      <c r="O230" s="8">
        <f t="shared" si="17"/>
        <v>10612.9</v>
      </c>
      <c r="P230" s="8">
        <f>180.65+350</f>
        <v>530.65</v>
      </c>
      <c r="Q230" s="8">
        <f t="shared" si="18"/>
        <v>10082.25</v>
      </c>
      <c r="R230" s="10"/>
      <c r="S230" s="5" t="s">
        <v>351</v>
      </c>
    </row>
    <row r="231" spans="1:19" ht="55.5" customHeight="1" x14ac:dyDescent="0.2">
      <c r="A231" s="7">
        <f t="shared" si="16"/>
        <v>211</v>
      </c>
      <c r="B231" s="8" t="s">
        <v>38</v>
      </c>
      <c r="C231" s="18" t="s">
        <v>332</v>
      </c>
      <c r="D231" s="8" t="s">
        <v>40</v>
      </c>
      <c r="E231" s="16" t="s">
        <v>101</v>
      </c>
      <c r="F231" s="10">
        <v>0</v>
      </c>
      <c r="G231" s="10">
        <v>0</v>
      </c>
      <c r="H231" s="10">
        <v>5357.14</v>
      </c>
      <c r="I231" s="10"/>
      <c r="J231" s="10"/>
      <c r="K231" s="10"/>
      <c r="L231" s="10"/>
      <c r="M231" s="10"/>
      <c r="N231" s="10"/>
      <c r="O231" s="8">
        <f t="shared" si="17"/>
        <v>5357.14</v>
      </c>
      <c r="P231" s="8">
        <v>267.86</v>
      </c>
      <c r="Q231" s="8">
        <f t="shared" si="18"/>
        <v>5089.2800000000007</v>
      </c>
      <c r="R231" s="10"/>
      <c r="S231" s="5" t="s">
        <v>351</v>
      </c>
    </row>
    <row r="232" spans="1:19" ht="53.25" customHeight="1" x14ac:dyDescent="0.2">
      <c r="A232" s="7">
        <f t="shared" si="16"/>
        <v>212</v>
      </c>
      <c r="B232" s="8" t="s">
        <v>38</v>
      </c>
      <c r="C232" s="18" t="s">
        <v>333</v>
      </c>
      <c r="D232" s="8" t="s">
        <v>40</v>
      </c>
      <c r="E232" s="16" t="s">
        <v>101</v>
      </c>
      <c r="F232" s="10">
        <v>0</v>
      </c>
      <c r="G232" s="10">
        <v>0</v>
      </c>
      <c r="H232" s="10">
        <f>1935.48+6000</f>
        <v>7935.48</v>
      </c>
      <c r="I232" s="10"/>
      <c r="J232" s="10"/>
      <c r="K232" s="10"/>
      <c r="L232" s="10"/>
      <c r="M232" s="10"/>
      <c r="N232" s="10"/>
      <c r="O232" s="8">
        <f t="shared" si="17"/>
        <v>7935.48</v>
      </c>
      <c r="P232" s="8">
        <v>300</v>
      </c>
      <c r="Q232" s="8">
        <f t="shared" si="18"/>
        <v>7635.48</v>
      </c>
      <c r="R232" s="10"/>
      <c r="S232" s="5" t="s">
        <v>351</v>
      </c>
    </row>
    <row r="233" spans="1:19" ht="47.25" customHeight="1" x14ac:dyDescent="0.2">
      <c r="A233" s="7">
        <f t="shared" si="16"/>
        <v>213</v>
      </c>
      <c r="B233" s="8" t="s">
        <v>38</v>
      </c>
      <c r="C233" s="18" t="s">
        <v>334</v>
      </c>
      <c r="D233" s="8" t="s">
        <v>40</v>
      </c>
      <c r="E233" s="16" t="s">
        <v>106</v>
      </c>
      <c r="F233" s="10">
        <v>0</v>
      </c>
      <c r="G233" s="10">
        <v>0</v>
      </c>
      <c r="H233" s="10">
        <f>3612.9+7000</f>
        <v>10612.9</v>
      </c>
      <c r="I233" s="10"/>
      <c r="J233" s="10"/>
      <c r="K233" s="10"/>
      <c r="L233" s="10"/>
      <c r="M233" s="10"/>
      <c r="N233" s="10"/>
      <c r="O233" s="8">
        <f t="shared" si="17"/>
        <v>10612.9</v>
      </c>
      <c r="P233" s="8">
        <f>180.65+350</f>
        <v>530.65</v>
      </c>
      <c r="Q233" s="8">
        <f t="shared" si="18"/>
        <v>10082.25</v>
      </c>
      <c r="R233" s="10"/>
      <c r="S233" s="5" t="s">
        <v>351</v>
      </c>
    </row>
    <row r="234" spans="1:19" ht="45" x14ac:dyDescent="0.2">
      <c r="A234" s="7">
        <f t="shared" si="16"/>
        <v>214</v>
      </c>
      <c r="B234" s="8" t="s">
        <v>38</v>
      </c>
      <c r="C234" s="18" t="s">
        <v>335</v>
      </c>
      <c r="D234" s="8" t="s">
        <v>49</v>
      </c>
      <c r="E234" s="16" t="s">
        <v>113</v>
      </c>
      <c r="F234" s="10">
        <v>0</v>
      </c>
      <c r="G234" s="10">
        <v>0</v>
      </c>
      <c r="H234" s="10">
        <f>2580.65+5000</f>
        <v>7580.65</v>
      </c>
      <c r="I234" s="10"/>
      <c r="J234" s="10"/>
      <c r="K234" s="10"/>
      <c r="L234" s="10"/>
      <c r="M234" s="10"/>
      <c r="N234" s="10"/>
      <c r="O234" s="8">
        <f t="shared" si="17"/>
        <v>7580.65</v>
      </c>
      <c r="P234" s="8">
        <f>129.03+250</f>
        <v>379.03</v>
      </c>
      <c r="Q234" s="8">
        <f t="shared" si="18"/>
        <v>7201.62</v>
      </c>
      <c r="R234" s="10"/>
      <c r="S234" s="5" t="s">
        <v>351</v>
      </c>
    </row>
    <row r="235" spans="1:19" ht="38.25" customHeight="1" x14ac:dyDescent="0.2">
      <c r="A235" s="7">
        <f t="shared" si="16"/>
        <v>215</v>
      </c>
      <c r="B235" s="8" t="s">
        <v>38</v>
      </c>
      <c r="C235" s="18" t="s">
        <v>336</v>
      </c>
      <c r="D235" s="8" t="s">
        <v>40</v>
      </c>
      <c r="E235" s="16" t="s">
        <v>93</v>
      </c>
      <c r="F235" s="10">
        <v>0</v>
      </c>
      <c r="G235" s="10">
        <v>0</v>
      </c>
      <c r="H235" s="10">
        <f>3096.77+6000</f>
        <v>9096.77</v>
      </c>
      <c r="I235" s="10"/>
      <c r="J235" s="10"/>
      <c r="K235" s="10"/>
      <c r="L235" s="10"/>
      <c r="M235" s="10"/>
      <c r="N235" s="10"/>
      <c r="O235" s="8">
        <f t="shared" si="17"/>
        <v>9096.77</v>
      </c>
      <c r="P235" s="8">
        <f>300+154.84</f>
        <v>454.84000000000003</v>
      </c>
      <c r="Q235" s="8">
        <f t="shared" si="18"/>
        <v>8641.93</v>
      </c>
      <c r="R235" s="10"/>
      <c r="S235" s="5" t="s">
        <v>351</v>
      </c>
    </row>
    <row r="236" spans="1:19" ht="37.5" customHeight="1" x14ac:dyDescent="0.2">
      <c r="A236" s="7">
        <f t="shared" si="16"/>
        <v>216</v>
      </c>
      <c r="B236" s="8" t="s">
        <v>38</v>
      </c>
      <c r="C236" s="18" t="s">
        <v>337</v>
      </c>
      <c r="D236" s="8" t="s">
        <v>40</v>
      </c>
      <c r="E236" s="16" t="s">
        <v>93</v>
      </c>
      <c r="F236" s="10">
        <v>0</v>
      </c>
      <c r="G236" s="10">
        <v>0</v>
      </c>
      <c r="H236" s="10">
        <f>2419.35+5000</f>
        <v>7419.35</v>
      </c>
      <c r="I236" s="10"/>
      <c r="J236" s="10"/>
      <c r="K236" s="10"/>
      <c r="L236" s="10"/>
      <c r="M236" s="10"/>
      <c r="N236" s="10"/>
      <c r="O236" s="8">
        <f t="shared" si="17"/>
        <v>7419.35</v>
      </c>
      <c r="P236" s="8">
        <v>250</v>
      </c>
      <c r="Q236" s="8">
        <f>+O236-P236</f>
        <v>7169.35</v>
      </c>
      <c r="R236" s="10"/>
      <c r="S236" s="5" t="s">
        <v>351</v>
      </c>
    </row>
    <row r="237" spans="1:19" ht="67.5" customHeight="1" x14ac:dyDescent="0.2">
      <c r="A237" s="7">
        <f t="shared" si="16"/>
        <v>217</v>
      </c>
      <c r="B237" s="8" t="s">
        <v>38</v>
      </c>
      <c r="C237" s="18" t="s">
        <v>338</v>
      </c>
      <c r="D237" s="8" t="s">
        <v>49</v>
      </c>
      <c r="E237" s="16" t="s">
        <v>101</v>
      </c>
      <c r="F237" s="10">
        <v>0</v>
      </c>
      <c r="G237" s="10">
        <v>0</v>
      </c>
      <c r="H237" s="10">
        <f>2903.23+6000</f>
        <v>8903.23</v>
      </c>
      <c r="I237" s="10"/>
      <c r="J237" s="10"/>
      <c r="K237" s="10"/>
      <c r="L237" s="10"/>
      <c r="M237" s="10"/>
      <c r="N237" s="10"/>
      <c r="O237" s="8">
        <f t="shared" si="17"/>
        <v>8903.23</v>
      </c>
      <c r="P237" s="8">
        <f>145.16+300</f>
        <v>445.15999999999997</v>
      </c>
      <c r="Q237" s="8">
        <f t="shared" si="18"/>
        <v>8458.07</v>
      </c>
      <c r="R237" s="10"/>
      <c r="S237" s="5" t="s">
        <v>351</v>
      </c>
    </row>
    <row r="238" spans="1:19" ht="62.25" customHeight="1" x14ac:dyDescent="0.2">
      <c r="A238" s="7">
        <f t="shared" si="16"/>
        <v>218</v>
      </c>
      <c r="B238" s="8" t="s">
        <v>38</v>
      </c>
      <c r="C238" s="18" t="s">
        <v>339</v>
      </c>
      <c r="D238" s="8" t="s">
        <v>49</v>
      </c>
      <c r="E238" s="16" t="s">
        <v>101</v>
      </c>
      <c r="F238" s="10">
        <v>0</v>
      </c>
      <c r="G238" s="10">
        <v>0</v>
      </c>
      <c r="H238" s="10">
        <f>6000+2903.23</f>
        <v>8903.23</v>
      </c>
      <c r="I238" s="10"/>
      <c r="J238" s="10"/>
      <c r="K238" s="10"/>
      <c r="L238" s="10"/>
      <c r="M238" s="10"/>
      <c r="N238" s="10"/>
      <c r="O238" s="8">
        <f t="shared" si="17"/>
        <v>8903.23</v>
      </c>
      <c r="P238" s="8">
        <f>300+145.16</f>
        <v>445.15999999999997</v>
      </c>
      <c r="Q238" s="8">
        <f t="shared" ref="Q238:Q251" si="19">+O238-P238</f>
        <v>8458.07</v>
      </c>
      <c r="R238" s="10"/>
      <c r="S238" s="5" t="s">
        <v>351</v>
      </c>
    </row>
    <row r="239" spans="1:19" ht="40.5" customHeight="1" x14ac:dyDescent="0.2">
      <c r="A239" s="7">
        <f t="shared" si="16"/>
        <v>219</v>
      </c>
      <c r="B239" s="8" t="s">
        <v>38</v>
      </c>
      <c r="C239" s="18" t="s">
        <v>340</v>
      </c>
      <c r="D239" s="8" t="s">
        <v>40</v>
      </c>
      <c r="E239" s="16" t="s">
        <v>93</v>
      </c>
      <c r="F239" s="10">
        <v>0</v>
      </c>
      <c r="G239" s="10">
        <v>0</v>
      </c>
      <c r="H239" s="10">
        <f>2419.35+5000</f>
        <v>7419.35</v>
      </c>
      <c r="I239" s="10"/>
      <c r="J239" s="10"/>
      <c r="K239" s="10"/>
      <c r="L239" s="10"/>
      <c r="M239" s="10"/>
      <c r="N239" s="10"/>
      <c r="O239" s="8">
        <f t="shared" si="17"/>
        <v>7419.35</v>
      </c>
      <c r="P239" s="8">
        <v>250</v>
      </c>
      <c r="Q239" s="8">
        <f t="shared" si="19"/>
        <v>7169.35</v>
      </c>
      <c r="R239" s="10"/>
      <c r="S239" s="5" t="s">
        <v>351</v>
      </c>
    </row>
    <row r="240" spans="1:19" ht="67.5" customHeight="1" x14ac:dyDescent="0.2">
      <c r="A240" s="7">
        <f t="shared" si="16"/>
        <v>220</v>
      </c>
      <c r="B240" s="8" t="s">
        <v>38</v>
      </c>
      <c r="C240" s="18" t="s">
        <v>341</v>
      </c>
      <c r="D240" s="8" t="s">
        <v>49</v>
      </c>
      <c r="E240" s="16" t="s">
        <v>113</v>
      </c>
      <c r="F240" s="10">
        <v>0</v>
      </c>
      <c r="G240" s="10">
        <v>0</v>
      </c>
      <c r="H240" s="10">
        <f>2419.35+5000</f>
        <v>7419.35</v>
      </c>
      <c r="I240" s="10"/>
      <c r="J240" s="10"/>
      <c r="K240" s="10"/>
      <c r="L240" s="10"/>
      <c r="M240" s="10"/>
      <c r="N240" s="10"/>
      <c r="O240" s="8">
        <f t="shared" si="17"/>
        <v>7419.35</v>
      </c>
      <c r="P240" s="8">
        <v>250</v>
      </c>
      <c r="Q240" s="8">
        <f t="shared" si="19"/>
        <v>7169.35</v>
      </c>
      <c r="R240" s="10"/>
      <c r="S240" s="5" t="s">
        <v>351</v>
      </c>
    </row>
    <row r="241" spans="1:19" ht="58.5" customHeight="1" x14ac:dyDescent="0.2">
      <c r="A241" s="7">
        <f t="shared" si="16"/>
        <v>221</v>
      </c>
      <c r="B241" s="8" t="s">
        <v>38</v>
      </c>
      <c r="C241" s="18" t="s">
        <v>342</v>
      </c>
      <c r="D241" s="8" t="s">
        <v>49</v>
      </c>
      <c r="E241" s="16" t="s">
        <v>101</v>
      </c>
      <c r="F241" s="10">
        <v>0</v>
      </c>
      <c r="G241" s="10">
        <v>0</v>
      </c>
      <c r="H241" s="10">
        <f>2419.35+5000</f>
        <v>7419.35</v>
      </c>
      <c r="I241" s="10"/>
      <c r="J241" s="10"/>
      <c r="K241" s="10"/>
      <c r="L241" s="10"/>
      <c r="M241" s="10"/>
      <c r="N241" s="10"/>
      <c r="O241" s="8">
        <f t="shared" si="17"/>
        <v>7419.35</v>
      </c>
      <c r="P241" s="8">
        <v>250</v>
      </c>
      <c r="Q241" s="8">
        <f t="shared" si="19"/>
        <v>7169.35</v>
      </c>
      <c r="R241" s="10"/>
      <c r="S241" s="5" t="s">
        <v>351</v>
      </c>
    </row>
    <row r="242" spans="1:19" ht="59.25" customHeight="1" x14ac:dyDescent="0.2">
      <c r="A242" s="7">
        <f t="shared" si="16"/>
        <v>222</v>
      </c>
      <c r="B242" s="8" t="s">
        <v>38</v>
      </c>
      <c r="C242" s="18" t="s">
        <v>343</v>
      </c>
      <c r="D242" s="8" t="s">
        <v>49</v>
      </c>
      <c r="E242" s="16" t="s">
        <v>113</v>
      </c>
      <c r="F242" s="10">
        <v>0</v>
      </c>
      <c r="G242" s="10">
        <v>0</v>
      </c>
      <c r="H242" s="10">
        <f>1935.48+5000</f>
        <v>6935.48</v>
      </c>
      <c r="I242" s="10"/>
      <c r="J242" s="10"/>
      <c r="K242" s="10"/>
      <c r="L242" s="10"/>
      <c r="M242" s="10"/>
      <c r="N242" s="10"/>
      <c r="O242" s="8">
        <f t="shared" si="17"/>
        <v>6935.48</v>
      </c>
      <c r="P242" s="8">
        <v>250</v>
      </c>
      <c r="Q242" s="8">
        <f t="shared" si="19"/>
        <v>6685.48</v>
      </c>
      <c r="R242" s="10"/>
      <c r="S242" s="5" t="s">
        <v>351</v>
      </c>
    </row>
    <row r="243" spans="1:19" ht="61.5" customHeight="1" x14ac:dyDescent="0.2">
      <c r="A243" s="7">
        <f t="shared" si="16"/>
        <v>223</v>
      </c>
      <c r="B243" s="8" t="s">
        <v>38</v>
      </c>
      <c r="C243" s="18" t="s">
        <v>344</v>
      </c>
      <c r="D243" s="8" t="s">
        <v>49</v>
      </c>
      <c r="E243" s="16" t="s">
        <v>101</v>
      </c>
      <c r="F243" s="10">
        <v>0</v>
      </c>
      <c r="G243" s="10">
        <v>0</v>
      </c>
      <c r="H243" s="10">
        <f>1935.48+5000</f>
        <v>6935.48</v>
      </c>
      <c r="I243" s="10"/>
      <c r="J243" s="10"/>
      <c r="K243" s="10"/>
      <c r="L243" s="10"/>
      <c r="M243" s="10"/>
      <c r="N243" s="10"/>
      <c r="O243" s="8">
        <f t="shared" si="17"/>
        <v>6935.48</v>
      </c>
      <c r="P243" s="8">
        <v>250</v>
      </c>
      <c r="Q243" s="8">
        <f t="shared" si="19"/>
        <v>6685.48</v>
      </c>
      <c r="R243" s="10"/>
      <c r="S243" s="5" t="s">
        <v>351</v>
      </c>
    </row>
    <row r="244" spans="1:19" ht="59.25" customHeight="1" x14ac:dyDescent="0.2">
      <c r="A244" s="7">
        <f t="shared" si="16"/>
        <v>224</v>
      </c>
      <c r="B244" s="8" t="s">
        <v>38</v>
      </c>
      <c r="C244" s="18" t="s">
        <v>345</v>
      </c>
      <c r="D244" s="8" t="s">
        <v>49</v>
      </c>
      <c r="E244" s="16" t="s">
        <v>101</v>
      </c>
      <c r="F244" s="10">
        <v>0</v>
      </c>
      <c r="G244" s="10">
        <v>0</v>
      </c>
      <c r="H244" s="10">
        <f>2322.58+6000</f>
        <v>8322.58</v>
      </c>
      <c r="I244" s="10"/>
      <c r="J244" s="10"/>
      <c r="K244" s="10"/>
      <c r="L244" s="10"/>
      <c r="M244" s="10"/>
      <c r="N244" s="10"/>
      <c r="O244" s="8">
        <f t="shared" si="17"/>
        <v>8322.58</v>
      </c>
      <c r="P244" s="8">
        <v>300</v>
      </c>
      <c r="Q244" s="8">
        <f t="shared" si="19"/>
        <v>8022.58</v>
      </c>
      <c r="R244" s="10"/>
      <c r="S244" s="5" t="s">
        <v>351</v>
      </c>
    </row>
    <row r="245" spans="1:19" ht="61.5" customHeight="1" x14ac:dyDescent="0.2">
      <c r="A245" s="7">
        <f t="shared" si="16"/>
        <v>225</v>
      </c>
      <c r="B245" s="8" t="s">
        <v>38</v>
      </c>
      <c r="C245" s="18" t="s">
        <v>346</v>
      </c>
      <c r="D245" s="8" t="s">
        <v>49</v>
      </c>
      <c r="E245" s="16" t="s">
        <v>113</v>
      </c>
      <c r="F245" s="10">
        <v>0</v>
      </c>
      <c r="G245" s="10">
        <v>0</v>
      </c>
      <c r="H245" s="10">
        <f>1774.19+5000</f>
        <v>6774.1900000000005</v>
      </c>
      <c r="I245" s="10"/>
      <c r="J245" s="10"/>
      <c r="K245" s="10"/>
      <c r="L245" s="10"/>
      <c r="M245" s="10"/>
      <c r="N245" s="10"/>
      <c r="O245" s="8">
        <f t="shared" si="17"/>
        <v>6774.1900000000005</v>
      </c>
      <c r="P245" s="8">
        <v>250</v>
      </c>
      <c r="Q245" s="8">
        <f t="shared" si="19"/>
        <v>6524.1900000000005</v>
      </c>
      <c r="R245" s="10"/>
      <c r="S245" s="5" t="s">
        <v>351</v>
      </c>
    </row>
    <row r="246" spans="1:19" ht="64.5" customHeight="1" x14ac:dyDescent="0.2">
      <c r="A246" s="7">
        <f t="shared" si="16"/>
        <v>226</v>
      </c>
      <c r="B246" s="8" t="s">
        <v>38</v>
      </c>
      <c r="C246" s="18" t="s">
        <v>347</v>
      </c>
      <c r="D246" s="8" t="s">
        <v>49</v>
      </c>
      <c r="E246" s="16" t="s">
        <v>113</v>
      </c>
      <c r="F246" s="10">
        <v>0</v>
      </c>
      <c r="G246" s="10">
        <v>0</v>
      </c>
      <c r="H246" s="10">
        <f>1774.19+5000</f>
        <v>6774.1900000000005</v>
      </c>
      <c r="I246" s="10"/>
      <c r="J246" s="10"/>
      <c r="K246" s="10"/>
      <c r="L246" s="10"/>
      <c r="M246" s="10"/>
      <c r="N246" s="10"/>
      <c r="O246" s="8">
        <f t="shared" si="17"/>
        <v>6774.1900000000005</v>
      </c>
      <c r="P246" s="8">
        <v>250</v>
      </c>
      <c r="Q246" s="8">
        <f t="shared" si="19"/>
        <v>6524.1900000000005</v>
      </c>
      <c r="R246" s="10"/>
      <c r="S246" s="5" t="s">
        <v>351</v>
      </c>
    </row>
    <row r="247" spans="1:19" ht="59.25" customHeight="1" x14ac:dyDescent="0.2">
      <c r="A247" s="7">
        <f t="shared" si="16"/>
        <v>227</v>
      </c>
      <c r="B247" s="8" t="s">
        <v>38</v>
      </c>
      <c r="C247" s="18" t="s">
        <v>348</v>
      </c>
      <c r="D247" s="8" t="s">
        <v>49</v>
      </c>
      <c r="E247" s="16" t="s">
        <v>101</v>
      </c>
      <c r="F247" s="10">
        <v>0</v>
      </c>
      <c r="G247" s="10">
        <v>0</v>
      </c>
      <c r="H247" s="10">
        <f>1451.61+5000</f>
        <v>6451.61</v>
      </c>
      <c r="I247" s="10"/>
      <c r="J247" s="10"/>
      <c r="K247" s="10"/>
      <c r="L247" s="10"/>
      <c r="M247" s="10"/>
      <c r="N247" s="10"/>
      <c r="O247" s="8">
        <f t="shared" si="17"/>
        <v>6451.61</v>
      </c>
      <c r="P247" s="8">
        <v>250</v>
      </c>
      <c r="Q247" s="8">
        <f t="shared" si="19"/>
        <v>6201.61</v>
      </c>
      <c r="R247" s="10"/>
      <c r="S247" s="5" t="s">
        <v>351</v>
      </c>
    </row>
    <row r="248" spans="1:19" ht="48.75" customHeight="1" x14ac:dyDescent="0.2">
      <c r="A248" s="7">
        <f t="shared" si="16"/>
        <v>228</v>
      </c>
      <c r="B248" s="8" t="s">
        <v>38</v>
      </c>
      <c r="C248" s="18" t="s">
        <v>349</v>
      </c>
      <c r="D248" s="8" t="s">
        <v>40</v>
      </c>
      <c r="E248" s="16" t="s">
        <v>93</v>
      </c>
      <c r="F248" s="10">
        <v>0</v>
      </c>
      <c r="G248" s="10">
        <v>0</v>
      </c>
      <c r="H248" s="10">
        <f>1451.61+5000</f>
        <v>6451.61</v>
      </c>
      <c r="I248" s="10"/>
      <c r="J248" s="10"/>
      <c r="K248" s="10"/>
      <c r="L248" s="10"/>
      <c r="M248" s="10"/>
      <c r="N248" s="10"/>
      <c r="O248" s="8">
        <f t="shared" si="17"/>
        <v>6451.61</v>
      </c>
      <c r="P248" s="8">
        <v>250</v>
      </c>
      <c r="Q248" s="8">
        <f t="shared" si="19"/>
        <v>6201.61</v>
      </c>
      <c r="R248" s="10"/>
      <c r="S248" s="5" t="s">
        <v>351</v>
      </c>
    </row>
    <row r="249" spans="1:19" ht="55.5" customHeight="1" x14ac:dyDescent="0.2">
      <c r="A249" s="7">
        <f t="shared" si="16"/>
        <v>229</v>
      </c>
      <c r="B249" s="8" t="s">
        <v>38</v>
      </c>
      <c r="C249" s="18" t="s">
        <v>350</v>
      </c>
      <c r="D249" s="8" t="s">
        <v>49</v>
      </c>
      <c r="E249" s="16" t="s">
        <v>101</v>
      </c>
      <c r="F249" s="10">
        <v>0</v>
      </c>
      <c r="G249" s="10">
        <v>0</v>
      </c>
      <c r="H249" s="10">
        <f>1290.32+5000</f>
        <v>6290.32</v>
      </c>
      <c r="I249" s="10"/>
      <c r="J249" s="10"/>
      <c r="K249" s="10"/>
      <c r="L249" s="10"/>
      <c r="M249" s="10"/>
      <c r="N249" s="10"/>
      <c r="O249" s="8">
        <f t="shared" si="17"/>
        <v>6290.32</v>
      </c>
      <c r="P249" s="8">
        <v>250</v>
      </c>
      <c r="Q249" s="8">
        <f t="shared" si="19"/>
        <v>6040.32</v>
      </c>
      <c r="R249" s="10"/>
      <c r="S249" s="5" t="s">
        <v>351</v>
      </c>
    </row>
    <row r="250" spans="1:19" ht="61.5" customHeight="1" x14ac:dyDescent="0.2">
      <c r="A250" s="7">
        <f t="shared" si="16"/>
        <v>230</v>
      </c>
      <c r="B250" s="8" t="s">
        <v>38</v>
      </c>
      <c r="C250" s="18" t="s">
        <v>324</v>
      </c>
      <c r="D250" s="8" t="s">
        <v>40</v>
      </c>
      <c r="E250" s="16" t="s">
        <v>101</v>
      </c>
      <c r="F250" s="10">
        <v>0</v>
      </c>
      <c r="G250" s="10">
        <v>0</v>
      </c>
      <c r="H250" s="10">
        <v>5000</v>
      </c>
      <c r="I250" s="10"/>
      <c r="J250" s="10"/>
      <c r="K250" s="10"/>
      <c r="L250" s="10"/>
      <c r="M250" s="10"/>
      <c r="N250" s="10"/>
      <c r="O250" s="8">
        <f t="shared" si="17"/>
        <v>5000</v>
      </c>
      <c r="P250" s="8">
        <v>250</v>
      </c>
      <c r="Q250" s="8">
        <f t="shared" si="19"/>
        <v>4750</v>
      </c>
      <c r="R250" s="10"/>
    </row>
    <row r="251" spans="1:19" ht="56.25" customHeight="1" x14ac:dyDescent="0.2">
      <c r="A251" s="7">
        <f t="shared" si="16"/>
        <v>231</v>
      </c>
      <c r="B251" s="8" t="s">
        <v>38</v>
      </c>
      <c r="C251" s="18" t="s">
        <v>325</v>
      </c>
      <c r="D251" s="8" t="s">
        <v>49</v>
      </c>
      <c r="E251" s="16" t="s">
        <v>101</v>
      </c>
      <c r="F251" s="10">
        <v>0</v>
      </c>
      <c r="G251" s="10">
        <v>0</v>
      </c>
      <c r="H251" s="10">
        <v>5000</v>
      </c>
      <c r="I251" s="10"/>
      <c r="J251" s="10"/>
      <c r="K251" s="10"/>
      <c r="L251" s="10"/>
      <c r="M251" s="10"/>
      <c r="N251" s="10"/>
      <c r="O251" s="8">
        <f t="shared" si="17"/>
        <v>5000</v>
      </c>
      <c r="P251" s="8">
        <v>250</v>
      </c>
      <c r="Q251" s="8">
        <f t="shared" si="19"/>
        <v>4750</v>
      </c>
      <c r="R251" s="10"/>
    </row>
    <row r="252" spans="1:19" ht="38.25" customHeight="1" x14ac:dyDescent="0.2">
      <c r="A252" s="7">
        <f t="shared" si="16"/>
        <v>232</v>
      </c>
      <c r="B252" s="8" t="s">
        <v>38</v>
      </c>
      <c r="C252" s="18" t="s">
        <v>352</v>
      </c>
      <c r="D252" s="8" t="s">
        <v>90</v>
      </c>
      <c r="E252" s="16" t="s">
        <v>59</v>
      </c>
      <c r="F252" s="10">
        <v>0</v>
      </c>
      <c r="G252" s="10">
        <v>0</v>
      </c>
      <c r="H252" s="10">
        <f>6290.32+13000</f>
        <v>19290.32</v>
      </c>
      <c r="I252" s="10"/>
      <c r="J252" s="10"/>
      <c r="K252" s="10"/>
      <c r="L252" s="10"/>
      <c r="M252" s="10"/>
      <c r="N252" s="10"/>
      <c r="O252" s="8">
        <f t="shared" ref="O252" si="20">+H252</f>
        <v>19290.32</v>
      </c>
      <c r="P252" s="8">
        <f>314.52+650</f>
        <v>964.52</v>
      </c>
      <c r="Q252" s="8">
        <f t="shared" ref="Q252" si="21">+O252-P252</f>
        <v>18325.8</v>
      </c>
      <c r="R252" s="10"/>
      <c r="S252" s="5" t="s">
        <v>351</v>
      </c>
    </row>
  </sheetData>
  <mergeCells count="11">
    <mergeCell ref="A12:R12"/>
    <mergeCell ref="A7:R7"/>
    <mergeCell ref="A8:R8"/>
    <mergeCell ref="A9:R9"/>
    <mergeCell ref="A10:R10"/>
    <mergeCell ref="A11:R11"/>
    <mergeCell ref="A13:R13"/>
    <mergeCell ref="A14:R14"/>
    <mergeCell ref="A16:R16"/>
    <mergeCell ref="A17:R17"/>
    <mergeCell ref="A19:R19"/>
  </mergeCells>
  <phoneticPr fontId="2" type="noConversion"/>
  <pageMargins left="0.7" right="0.7" top="0.75" bottom="0.75" header="0.3" footer="0.3"/>
  <pageSetup scale="24" orientation="landscape" horizontalDpi="4294967293" copies="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</vt:lpstr>
      <vt:lpstr>FEBRERO!Área_de_impresión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Gerson Ottoniel Ramírez Fuentes</dc:creator>
  <cp:lastModifiedBy>Gerson Ottoniel Ramírez Fuentes</cp:lastModifiedBy>
  <cp:lastPrinted>2025-07-14T20:02:28Z</cp:lastPrinted>
  <dcterms:created xsi:type="dcterms:W3CDTF">2015-06-05T18:19:34Z</dcterms:created>
  <dcterms:modified xsi:type="dcterms:W3CDTF">2025-08-08T04:39:38Z</dcterms:modified>
</cp:coreProperties>
</file>